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P:\DEPARTS\ACCOUNT\Comptroller\Sean\Budgets\"/>
    </mc:Choice>
  </mc:AlternateContent>
  <xr:revisionPtr revIDLastSave="0" documentId="13_ncr:1_{B8A484FC-09AD-44FA-9994-9DD17FE92EF0}" xr6:coauthVersionLast="45" xr6:coauthVersionMax="45" xr10:uidLastSave="{00000000-0000-0000-0000-000000000000}"/>
  <bookViews>
    <workbookView xWindow="-120" yWindow="-120" windowWidth="20730" windowHeight="11160" firstSheet="21" activeTab="24" xr2:uid="{00000000-000D-0000-FFFF-FFFF00000000}"/>
  </bookViews>
  <sheets>
    <sheet name="MSU INC.-A" sheetId="2" r:id="rId1"/>
    <sheet name="ADMINISTRATION-A" sheetId="4" r:id="rId2"/>
    <sheet name="ICT DEPT-A" sheetId="6" r:id="rId3"/>
    <sheet name="SCHEDULE A-F" sheetId="7" r:id="rId4"/>
    <sheet name="CHATIME" sheetId="11" r:id="rId5"/>
    <sheet name="UNION MARKET-A" sheetId="9" r:id="rId6"/>
    <sheet name="UNDERGROUND-A" sheetId="13" r:id="rId7"/>
    <sheet name="1280-A" sheetId="15" r:id="rId8"/>
    <sheet name="SHORTSTOP-A" sheetId="17" r:id="rId9"/>
    <sheet name="SWELL-A" sheetId="19" r:id="rId10"/>
    <sheet name="SCHEDULE B-F" sheetId="20" r:id="rId11"/>
    <sheet name="CHILD CARE-A" sheetId="22" r:id="rId12"/>
    <sheet name="SCHEDULE C-F" sheetId="23" r:id="rId13"/>
    <sheet name="EFRT-A" sheetId="25" r:id="rId14"/>
    <sheet name="MACCYCLE-A" sheetId="27" r:id="rId15"/>
    <sheet name="SHEC-A" sheetId="29" r:id="rId16"/>
    <sheet name="SWHAT-A" sheetId="31" r:id="rId17"/>
    <sheet name="MACCESS-A" sheetId="33" r:id="rId18"/>
    <sheet name="PCC-A" sheetId="35" r:id="rId19"/>
    <sheet name="MAROONS-A" sheetId="37" r:id="rId20"/>
    <sheet name="CLAY-A" sheetId="39" r:id="rId21"/>
    <sheet name="FIT-A" sheetId="41" r:id="rId22"/>
    <sheet name="EXECUTIVE-A" sheetId="51" r:id="rId23"/>
    <sheet name="ELECTIONS-A" sheetId="49" r:id="rId24"/>
    <sheet name="ADVOCACY" sheetId="93" r:id="rId25"/>
    <sheet name="Horizons" sheetId="94" r:id="rId26"/>
    <sheet name="SPARK-A" sheetId="45" r:id="rId27"/>
    <sheet name="CLUBS-A" sheetId="47" r:id="rId28"/>
    <sheet name="SCSN-A" sheetId="53" r:id="rId29"/>
    <sheet name="WGEN-A" sheetId="55" r:id="rId30"/>
    <sheet name="MKTCOM-A" sheetId="57" r:id="rId31"/>
    <sheet name="TCHA-MAC-A" sheetId="59" r:id="rId32"/>
    <sheet name="MACFARMSTAND-A" sheetId="61" r:id="rId33"/>
    <sheet name="PEER SUPPORT-A" sheetId="63" r:id="rId34"/>
    <sheet name="DIVERSITY-A" sheetId="65" r:id="rId35"/>
    <sheet name="FCC-A" sheetId="67" r:id="rId36"/>
    <sheet name="FYC-A" sheetId="69" r:id="rId37"/>
    <sheet name="SCHEDULE D-F" sheetId="70" r:id="rId38"/>
    <sheet name="COMPASS-A" sheetId="72" r:id="rId39"/>
    <sheet name="OMBUDS-A" sheetId="74" r:id="rId40"/>
    <sheet name="CAMPUS EVENTS-A" sheetId="76" r:id="rId41"/>
    <sheet name="SILHOUETTE-A" sheetId="78" r:id="rId42"/>
    <sheet name="CFMU GENERAL-A" sheetId="81" r:id="rId43"/>
    <sheet name="Student Health Plan-A" sheetId="87" r:id="rId44"/>
    <sheet name="MARMOR CURRENT-A" sheetId="84" r:id="rId45"/>
    <sheet name="DENTAL CURRENT-A" sheetId="90" r:id="rId46"/>
    <sheet name="UNI CENTRE-A" sheetId="92" r:id="rId47"/>
  </sheets>
  <definedNames>
    <definedName name="_xlnm.Print_Titles" localSheetId="7">'1280-A'!$4:$6</definedName>
    <definedName name="_xlnm.Print_Titles" localSheetId="1">'ADMINISTRATION-A'!$4:$6</definedName>
    <definedName name="_xlnm.Print_Titles" localSheetId="40">'CAMPUS EVENTS-A'!$4:$6</definedName>
    <definedName name="_xlnm.Print_Titles" localSheetId="42">'CFMU GENERAL-A'!$4:$6</definedName>
    <definedName name="_xlnm.Print_Titles" localSheetId="4">CHATIME!$4:$6</definedName>
    <definedName name="_xlnm.Print_Titles" localSheetId="11">'CHILD CARE-A'!$4:$6</definedName>
    <definedName name="_xlnm.Print_Titles" localSheetId="20">'CLAY-A'!$4:$6</definedName>
    <definedName name="_xlnm.Print_Titles" localSheetId="27">'CLUBS-A'!$4:$6</definedName>
    <definedName name="_xlnm.Print_Titles" localSheetId="38">'COMPASS-A'!$4:$6</definedName>
    <definedName name="_xlnm.Print_Titles" localSheetId="45">'DENTAL CURRENT-A'!$4:$6</definedName>
    <definedName name="_xlnm.Print_Titles" localSheetId="34">'DIVERSITY-A'!$4:$6</definedName>
    <definedName name="_xlnm.Print_Titles" localSheetId="13">'EFRT-A'!$4:$6</definedName>
    <definedName name="_xlnm.Print_Titles" localSheetId="23">'ELECTIONS-A'!$4:$6</definedName>
    <definedName name="_xlnm.Print_Titles" localSheetId="22">'EXECUTIVE-A'!$4:$6</definedName>
    <definedName name="_xlnm.Print_Titles" localSheetId="35">'FCC-A'!$4:$6</definedName>
    <definedName name="_xlnm.Print_Titles" localSheetId="21">'FIT-A'!$4:$6</definedName>
    <definedName name="_xlnm.Print_Titles" localSheetId="36">'FYC-A'!$4:$6</definedName>
    <definedName name="_xlnm.Print_Titles" localSheetId="2">'ICT DEPT-A'!$4:$6</definedName>
    <definedName name="_xlnm.Print_Titles" localSheetId="17">'MACCESS-A'!$4:$6</definedName>
    <definedName name="_xlnm.Print_Titles" localSheetId="14">'MACCYCLE-A'!$4:$6</definedName>
    <definedName name="_xlnm.Print_Titles" localSheetId="32">'MACFARMSTAND-A'!$4:$6</definedName>
    <definedName name="_xlnm.Print_Titles" localSheetId="44">'MARMOR CURRENT-A'!$4:$6</definedName>
    <definedName name="_xlnm.Print_Titles" localSheetId="19">'MAROONS-A'!$4:$6</definedName>
    <definedName name="_xlnm.Print_Titles" localSheetId="30">'MKTCOM-A'!$4:$6</definedName>
    <definedName name="_xlnm.Print_Titles" localSheetId="0">'MSU INC.-A'!$4:$6</definedName>
    <definedName name="_xlnm.Print_Titles" localSheetId="39">'OMBUDS-A'!$4:$6</definedName>
    <definedName name="_xlnm.Print_Titles" localSheetId="18">'PCC-A'!$4:$6</definedName>
    <definedName name="_xlnm.Print_Titles" localSheetId="33">'PEER SUPPORT-A'!$4:$6</definedName>
    <definedName name="_xlnm.Print_Titles" localSheetId="3">'SCHEDULE A-F'!$4:$6</definedName>
    <definedName name="_xlnm.Print_Titles" localSheetId="10">'SCHEDULE B-F'!$4:$6</definedName>
    <definedName name="_xlnm.Print_Titles" localSheetId="12">'SCHEDULE C-F'!$4:$6</definedName>
    <definedName name="_xlnm.Print_Titles" localSheetId="37">'SCHEDULE D-F'!$4:$6</definedName>
    <definedName name="_xlnm.Print_Titles" localSheetId="28">'SCSN-A'!$4:$6</definedName>
    <definedName name="_xlnm.Print_Titles" localSheetId="15">'SHEC-A'!$4:$6</definedName>
    <definedName name="_xlnm.Print_Titles" localSheetId="8">'SHORTSTOP-A'!$4:$6</definedName>
    <definedName name="_xlnm.Print_Titles" localSheetId="41">'SILHOUETTE-A'!$4:$6</definedName>
    <definedName name="_xlnm.Print_Titles" localSheetId="26">'SPARK-A'!$4:$6</definedName>
    <definedName name="_xlnm.Print_Titles" localSheetId="43">'Student Health Plan-A'!$4:$6</definedName>
    <definedName name="_xlnm.Print_Titles" localSheetId="9">'SWELL-A'!$4:$6</definedName>
    <definedName name="_xlnm.Print_Titles" localSheetId="16">'SWHAT-A'!$4:$6</definedName>
    <definedName name="_xlnm.Print_Titles" localSheetId="31">'TCHA-MAC-A'!$4:$6</definedName>
    <definedName name="_xlnm.Print_Titles" localSheetId="6">'UNDERGROUND-A'!$4:$6</definedName>
    <definedName name="_xlnm.Print_Titles" localSheetId="46">'UNI CENTRE-A'!$4:$6</definedName>
    <definedName name="_xlnm.Print_Titles" localSheetId="5">'UNION MARKET-A'!$4:$6</definedName>
    <definedName name="_xlnm.Print_Titles" localSheetId="29">'WGEN-A'!$4:$6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4" l="1"/>
  <c r="C46" i="4"/>
  <c r="C20" i="6"/>
  <c r="C32" i="78" l="1"/>
  <c r="C17" i="87"/>
  <c r="C16" i="84"/>
  <c r="C7" i="23"/>
  <c r="C16" i="93"/>
  <c r="C12" i="92" l="1"/>
  <c r="C20" i="33"/>
  <c r="C17" i="29"/>
  <c r="C9" i="11" l="1"/>
  <c r="E19" i="2" l="1"/>
  <c r="E12" i="92"/>
  <c r="C57" i="13"/>
  <c r="J11" i="9" l="1"/>
  <c r="C12" i="2" l="1"/>
  <c r="C29" i="57" l="1"/>
  <c r="C20" i="74" l="1"/>
  <c r="C19" i="69"/>
  <c r="C22" i="67"/>
  <c r="C21" i="65"/>
  <c r="C20" i="61"/>
  <c r="C20" i="59"/>
  <c r="C21" i="55"/>
  <c r="C19" i="53"/>
  <c r="C47" i="51"/>
  <c r="C26" i="49"/>
  <c r="C28" i="47"/>
  <c r="C18" i="45"/>
  <c r="C17" i="41"/>
  <c r="C17" i="39"/>
  <c r="C23" i="37"/>
  <c r="C21" i="35"/>
  <c r="C21" i="29"/>
  <c r="C16" i="90"/>
  <c r="C14" i="90"/>
  <c r="C12" i="90"/>
  <c r="C9" i="90"/>
  <c r="C13" i="87"/>
  <c r="C9" i="87"/>
  <c r="C31" i="25" l="1"/>
  <c r="C37" i="22"/>
  <c r="C36" i="4"/>
  <c r="C35" i="4"/>
  <c r="C14" i="4"/>
  <c r="C12" i="4"/>
  <c r="C11" i="4"/>
  <c r="C9" i="4"/>
  <c r="C9" i="2" l="1"/>
  <c r="C19" i="2"/>
  <c r="C18" i="2"/>
  <c r="C16" i="2"/>
  <c r="C17" i="2"/>
  <c r="C7" i="20"/>
  <c r="C12" i="11"/>
  <c r="C11" i="19"/>
  <c r="C9" i="19"/>
  <c r="C10" i="2"/>
  <c r="C21" i="31" l="1"/>
  <c r="C13" i="2" s="1"/>
  <c r="C28" i="9" l="1"/>
  <c r="C61" i="15" l="1"/>
  <c r="C7" i="7" s="1"/>
  <c r="C11" i="2" s="1"/>
  <c r="C66" i="76" l="1"/>
  <c r="C33" i="81" l="1"/>
  <c r="C15" i="2" s="1"/>
  <c r="C50" i="72" l="1"/>
  <c r="C7" i="70" s="1"/>
  <c r="C14" i="2" s="1"/>
  <c r="C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tc={483B24FA-D4B8-4342-9EAF-5C036BC89843}</author>
  </authors>
  <commentList>
    <comment ref="J9" authorId="0" shapeId="0" xr:uid="{483B24FA-D4B8-4342-9EAF-5C036BC89843}">
      <text>
        <t xml:space="preserve">[Threaded comment]
Your version of Excel allows you to read this threaded comment; however, any edits to it will get removed if the file is opened in a newer version of Excel. Learn more: https://go.microsoft.com/fwlink/?linkid=870924
Comment:
    The Ombuds Office is potentially expanding their operations by adding additonal staff.  At this time it is not projected to increase the MSU's financial responsibilities to the office 
</t>
      </text>
    </comment>
  </commentList>
</comments>
</file>

<file path=xl/sharedStrings.xml><?xml version="1.0" encoding="utf-8"?>
<sst xmlns="http://schemas.openxmlformats.org/spreadsheetml/2006/main" count="2616" uniqueCount="1480">
  <si>
    <t>McMaster Student's Union</t>
  </si>
  <si>
    <t>McMaster Students Union Inc.</t>
  </si>
  <si>
    <t xml:space="preserve">For the Eight Months Ending </t>
  </si>
  <si>
    <t>PROPOSED</t>
  </si>
  <si>
    <t>Actual</t>
  </si>
  <si>
    <t>Projected</t>
  </si>
  <si>
    <t>Approved</t>
  </si>
  <si>
    <t>YE</t>
  </si>
  <si>
    <t>2020-2021</t>
  </si>
  <si>
    <t>YTD</t>
  </si>
  <si>
    <t>2019-20</t>
  </si>
  <si>
    <t>2018/19</t>
  </si>
  <si>
    <t>2017/18</t>
  </si>
  <si>
    <t>% Increase/</t>
  </si>
  <si>
    <t>BUDGET</t>
  </si>
  <si>
    <t>Dec. 31/19</t>
  </si>
  <si>
    <t>April 30/20</t>
  </si>
  <si>
    <t>ACTUAL</t>
  </si>
  <si>
    <t>Decrease</t>
  </si>
  <si>
    <t>EXPLANATION</t>
  </si>
  <si>
    <t>All:</t>
  </si>
  <si>
    <t>Dept. 0101 - Administration - All</t>
  </si>
  <si>
    <t>Dept. 0104 - Information &amp; Comm Technology - All</t>
  </si>
  <si>
    <t>Business Units - All</t>
  </si>
  <si>
    <t>Zero Cost Centres - All</t>
  </si>
  <si>
    <t>Committees &amp; Services - All</t>
  </si>
  <si>
    <t>Service Operations - All</t>
  </si>
  <si>
    <t>CFMU 93.3 Inc. - All</t>
  </si>
  <si>
    <t>Marmor Fund - All</t>
  </si>
  <si>
    <t>Student Health Plan Fund - All</t>
  </si>
  <si>
    <t>Student Dental Plan - All</t>
  </si>
  <si>
    <t>Dept. 0701 - University Centre Building Fund - All</t>
  </si>
  <si>
    <t>Total All</t>
  </si>
  <si>
    <t>Dept. 0101 - Administration</t>
  </si>
  <si>
    <t>3201-0101-0100</t>
  </si>
  <si>
    <t>ADM - FEES REV.- OPERATING FUND</t>
  </si>
  <si>
    <t>Using 4% increase from 2018-19</t>
  </si>
  <si>
    <t>3202-0101-0100</t>
  </si>
  <si>
    <t>ADM - WUSC FUND/ INCITE FEES</t>
  </si>
  <si>
    <t>3204-0101-0100</t>
  </si>
  <si>
    <t>ADM - FEES REV. - FACULTY SUPPORT</t>
  </si>
  <si>
    <t>3205-0101-0100</t>
  </si>
  <si>
    <t>ADM - ANCILLARY SUPPORT FEES</t>
  </si>
  <si>
    <t>3701-0101-0100</t>
  </si>
  <si>
    <t>ADM -  INCOME - BANK INTEREST</t>
  </si>
  <si>
    <t>3751-0101-0100</t>
  </si>
  <si>
    <t>ADM - INVEST. INC. - SECURITIES</t>
  </si>
  <si>
    <t>3801-0101-0100</t>
  </si>
  <si>
    <t>ADM - OTHER REVENUE</t>
  </si>
  <si>
    <t>5003-0101-0100</t>
  </si>
  <si>
    <t>ADM - OFFICE SUPPLIES</t>
  </si>
  <si>
    <t>5010-0101-0100</t>
  </si>
  <si>
    <t>ADM -  POSTAGE</t>
  </si>
  <si>
    <t>Asking for a bit more as have consistently gone over budget for the last 3 years</t>
  </si>
  <si>
    <t>5015-0101-0100</t>
  </si>
  <si>
    <t>ADM - COURIER SERVICE</t>
  </si>
  <si>
    <t>5101-0101-0100</t>
  </si>
  <si>
    <t>ADM - TELEPHONE</t>
  </si>
  <si>
    <t>5201-0101-0100</t>
  </si>
  <si>
    <t>ADM - PHOTOCOPYING</t>
  </si>
  <si>
    <t>5301-0101-0100</t>
  </si>
  <si>
    <t>ADM - COMP. SUPP. &amp; SOFTWARE</t>
  </si>
  <si>
    <t>5401-0101-0100</t>
  </si>
  <si>
    <t>ADM - INSURANCE - EQUIPMENT</t>
  </si>
  <si>
    <t>5501-0101-0100</t>
  </si>
  <si>
    <t>ADM - REPAIRS &amp; MTCE.</t>
  </si>
  <si>
    <t>5905-0101-0100</t>
  </si>
  <si>
    <t>ADM - MEMBERSHIP &amp; SUBSCRIPTIONS</t>
  </si>
  <si>
    <t>6111-0101-0100</t>
  </si>
  <si>
    <t>ADM - FT STAFF EVENTS</t>
  </si>
  <si>
    <t>6402-0101-0100</t>
  </si>
  <si>
    <t>ADM - AWARDS &amp; MEETINGS</t>
  </si>
  <si>
    <t>6501-0101-0100</t>
  </si>
  <si>
    <t>ADM - ADV. &amp; PROMO.</t>
  </si>
  <si>
    <t>6601-0101-0100</t>
  </si>
  <si>
    <t>ADM - HEALTH &amp; SAFETY</t>
  </si>
  <si>
    <t>budgetting for FT first aid training and JHSC training for a new full-time non-supervisory member on the H&amp;S committee</t>
  </si>
  <si>
    <t>6602-0101-0100</t>
  </si>
  <si>
    <t>ADM - WUSC/INCITE/ANCILLARY</t>
  </si>
  <si>
    <t>6603-0101-0100</t>
  </si>
  <si>
    <t>ADM - FACULTY SUPPORT DISB.</t>
  </si>
  <si>
    <t>6715-0101-0100</t>
  </si>
  <si>
    <t>ADM - PURCHASED SERVICES</t>
  </si>
  <si>
    <t>6801-0101-0100</t>
  </si>
  <si>
    <t>ADM -  MGMT TRAINING</t>
  </si>
  <si>
    <t>6802-0101-0100</t>
  </si>
  <si>
    <t>ADM - EDUCATIONAL EXPENSE</t>
  </si>
  <si>
    <t>6901-0101-0100</t>
  </si>
  <si>
    <t>ADM - TRAVEL &amp; CONFERENCE</t>
  </si>
  <si>
    <t>7001-0101-0100</t>
  </si>
  <si>
    <t>ADM - WAGES</t>
  </si>
  <si>
    <t>Using 5% increase from projected 2019-20</t>
  </si>
  <si>
    <t>7101-0101-0100</t>
  </si>
  <si>
    <t>ADM - BENEFITS</t>
  </si>
  <si>
    <t>Using 4% increase from projected 2019-20</t>
  </si>
  <si>
    <t>7301-0101-0100</t>
  </si>
  <si>
    <t>ADM - AUDIT FEES</t>
  </si>
  <si>
    <t>7351-0101-0100</t>
  </si>
  <si>
    <t>ADM - PROFESSIONAL FEES</t>
  </si>
  <si>
    <t>7401-0101-0100</t>
  </si>
  <si>
    <t>ADM - BANK CHARGES</t>
  </si>
  <si>
    <t>7402-0101-0100</t>
  </si>
  <si>
    <t>ADM - Foreign Currency Exch. Loss</t>
  </si>
  <si>
    <t>7515-0101-0100</t>
  </si>
  <si>
    <t>ADM - CASH (OVER)/SHORT</t>
  </si>
  <si>
    <t>7599-0101-0100</t>
  </si>
  <si>
    <t>ADM - OVERHEAD</t>
  </si>
  <si>
    <t>8001-0101-0100</t>
  </si>
  <si>
    <t>ADM - DEPRECIATION EXP.</t>
  </si>
  <si>
    <t>8501-0101-0100</t>
  </si>
  <si>
    <t>ADM - HST/GST EXPENSE</t>
  </si>
  <si>
    <t>Dept. 0104 - Information &amp; Comm Technology</t>
  </si>
  <si>
    <t>5003-0104-0100</t>
  </si>
  <si>
    <t>ITC - OFFICE SUPPLIES (new Item)</t>
  </si>
  <si>
    <t>5101-0104-0100</t>
  </si>
  <si>
    <t>ICT - TELEPHONE</t>
  </si>
  <si>
    <t>5301-0104-0100</t>
  </si>
  <si>
    <t>ICT - COMPUTER SUPPLIES &amp; SOFTWARE</t>
  </si>
  <si>
    <t>Great Plains Enhancement(5,000), Reducing Parallel Hosting/Support($3000)  but adding Media Production (3,000)</t>
  </si>
  <si>
    <t>5501-0104-0100</t>
  </si>
  <si>
    <t>ICT - REPAIRS &amp; MTCE.</t>
  </si>
  <si>
    <t>Replacing switches, cables, adapters, etc.</t>
  </si>
  <si>
    <t>6715-0104-0100</t>
  </si>
  <si>
    <t>ICT - PURCHASED SERVICES</t>
  </si>
  <si>
    <t>WW Works(57,600) Endeavour (4,000) Office365 Licenses (22,500)Parallel Bulk Development Hours Removed (15,000), Media PS or other + (15,000)</t>
  </si>
  <si>
    <t>6801-0104-0100</t>
  </si>
  <si>
    <t>ICT - MGMT TRAINING</t>
  </si>
  <si>
    <t>This is for accounting staff training</t>
  </si>
  <si>
    <t>6901-0104-0100</t>
  </si>
  <si>
    <t>ICT - TRAVEL &amp; CONFERENCE</t>
  </si>
  <si>
    <t>Accounting staff training</t>
  </si>
  <si>
    <t>7001-0104-0100</t>
  </si>
  <si>
    <t>ICT - WAGES</t>
  </si>
  <si>
    <t>7101-0104-0100</t>
  </si>
  <si>
    <t>ICT - BENEFITS</t>
  </si>
  <si>
    <t>8001-0104-0100</t>
  </si>
  <si>
    <t>ICT - DEPRECIATION EXPENSE</t>
  </si>
  <si>
    <t>Business Units</t>
  </si>
  <si>
    <t>3000:9999</t>
  </si>
  <si>
    <t>All</t>
  </si>
  <si>
    <t>Dept. 0202 - TARO</t>
  </si>
  <si>
    <t>3801-0202-0100</t>
  </si>
  <si>
    <t>CHATIME - RENTAL INCOME</t>
  </si>
  <si>
    <t>5101-0202-0100</t>
  </si>
  <si>
    <t>CHATIME - TELEPHONE</t>
  </si>
  <si>
    <t>Dept. 0201 - Union Market</t>
  </si>
  <si>
    <t>3001-0201-0100</t>
  </si>
  <si>
    <t>UMKT - SALES - GENERAL</t>
  </si>
  <si>
    <t>3801-0201-0100</t>
  </si>
  <si>
    <t>UMKT - OTHER REVENUE</t>
  </si>
  <si>
    <t>4001-0201-0100</t>
  </si>
  <si>
    <t>UMKT - COS - GENERAL</t>
  </si>
  <si>
    <t>4002-0201-0100</t>
  </si>
  <si>
    <t>UMKT - COS - SPOILAGE</t>
  </si>
  <si>
    <t>5003-0201-0100</t>
  </si>
  <si>
    <t>UMKT - OFFICE SUPPLIES</t>
  </si>
  <si>
    <t>5101-0201-0100</t>
  </si>
  <si>
    <t>UMKT - TELEPHONE</t>
  </si>
  <si>
    <t>5306-0201-0100</t>
  </si>
  <si>
    <t>UMKT - STORE SUPPLIES</t>
  </si>
  <si>
    <t>5501-0201-0100</t>
  </si>
  <si>
    <t>UMKT - REPAIRS &amp; MTCE.</t>
  </si>
  <si>
    <t>6402-0201-0100</t>
  </si>
  <si>
    <t>UMKT - AWARDS &amp; MEETINGS</t>
  </si>
  <si>
    <t>6501-0201-0100</t>
  </si>
  <si>
    <t>UMKT - ADV. &amp; PROMO.</t>
  </si>
  <si>
    <t>6715-0201-0100</t>
  </si>
  <si>
    <t>UMKT - PURCHASED SERVICES</t>
  </si>
  <si>
    <t>6802-0201-0100</t>
  </si>
  <si>
    <t>UMKT - TRAINING</t>
  </si>
  <si>
    <t>6901-0201-0100</t>
  </si>
  <si>
    <t>UMKT - TRAVEL &amp; CONFERENCE</t>
  </si>
  <si>
    <t>7001-0201-0100</t>
  </si>
  <si>
    <t>UMKT - WAGES</t>
  </si>
  <si>
    <t>7101-0201-0100</t>
  </si>
  <si>
    <t>UMKT - BENEFITS</t>
  </si>
  <si>
    <t>7401-0201-0100</t>
  </si>
  <si>
    <t>UMKT - BANK CHARGES</t>
  </si>
  <si>
    <t>7515-0201-0100</t>
  </si>
  <si>
    <t>UMKT - CASH (OVER)/SHORT</t>
  </si>
  <si>
    <t>8001-0201-0100</t>
  </si>
  <si>
    <t>UMKT - DEPRECIATION EXP.</t>
  </si>
  <si>
    <t>Dept. 0203 - Underground Media &amp; Design</t>
  </si>
  <si>
    <t>3002-0203-0100</t>
  </si>
  <si>
    <t>UNGRN - SALES - COPY &amp; PRINT - B&amp;W</t>
  </si>
  <si>
    <t>3003-0203-0100</t>
  </si>
  <si>
    <t>UNGRN - SALES - OUTSIDE PRINTING</t>
  </si>
  <si>
    <t>3005-0203-0100</t>
  </si>
  <si>
    <t>UNGRN - SALES - BINDING</t>
  </si>
  <si>
    <t>3006-0203-0100</t>
  </si>
  <si>
    <t>UNGRN - SALES - LABOUR &amp; DESIGN</t>
  </si>
  <si>
    <t>3008-0203-0100</t>
  </si>
  <si>
    <t>UNGRN - SALES - SILH AD DESIGN</t>
  </si>
  <si>
    <t>3009-0203-0100</t>
  </si>
  <si>
    <t>UNGRN - SALES - RETAIL</t>
  </si>
  <si>
    <t>3010-0203-0100</t>
  </si>
  <si>
    <t>UNGRN - COPYING &amp; PRINT - COLOUR</t>
  </si>
  <si>
    <t>3011-0203-0100</t>
  </si>
  <si>
    <t>UNGRN - WIDE FORMAT PRINTING</t>
  </si>
  <si>
    <t>3012-0203-0100</t>
  </si>
  <si>
    <t>UNGRN - MISCELLANEOUS SALES</t>
  </si>
  <si>
    <t>3013-0203-0100</t>
  </si>
  <si>
    <t>UNGRN - BOOKLETS &amp; BROCHURES</t>
  </si>
  <si>
    <t>3014-0203-0100</t>
  </si>
  <si>
    <t>UNGRN - CAMPUS SCREENS &amp; ADV. REVENUE</t>
  </si>
  <si>
    <t>3015-0203-0100</t>
  </si>
  <si>
    <t>UNGRN - ISLAND INKJET SALES</t>
  </si>
  <si>
    <t>3020-0203-0100</t>
  </si>
  <si>
    <t>UNGRN - SALES - INT. - WIDE FORMAT</t>
  </si>
  <si>
    <t>3021-0203-0100</t>
  </si>
  <si>
    <t>UNGRN - SALES - INT. - PHOTOCOPYING</t>
  </si>
  <si>
    <t>3022-0203-0100</t>
  </si>
  <si>
    <t>UNGRN - SALES - INT. - OUTSIDE PRINTING</t>
  </si>
  <si>
    <t>3024-0203-0100</t>
  </si>
  <si>
    <t>UNGRN - SALES - INT. - BINDING</t>
  </si>
  <si>
    <t>3025-0203-0100</t>
  </si>
  <si>
    <t>UNGRN - SALES - INT. - LABOUR &amp; DESIGN</t>
  </si>
  <si>
    <t>3111-0203-0100</t>
  </si>
  <si>
    <t>UNGRN - SALES - WWP ADVERTISING</t>
  </si>
  <si>
    <t>3112-0203-0100</t>
  </si>
  <si>
    <t>UNGRN - SALES - WALL CALENDAR</t>
  </si>
  <si>
    <t>3114-0203-0100</t>
  </si>
  <si>
    <t>UNGRN - SALES - ALMANAC INTERNAL</t>
  </si>
  <si>
    <t>3115-0203-0100</t>
  </si>
  <si>
    <t>UNGRN - SALES - ALMANAC</t>
  </si>
  <si>
    <t>4001-0203-0100</t>
  </si>
  <si>
    <t>UNGRN - COS - PAPER SUPPLIES</t>
  </si>
  <si>
    <t>4011-0203-0100</t>
  </si>
  <si>
    <t>UNGRN - COS - WIDE FORMAT PRINT</t>
  </si>
  <si>
    <t>4013-0203</t>
  </si>
  <si>
    <t>UNGRN - COS - BOOKLETS &amp; BROCHURES</t>
  </si>
  <si>
    <t>4201-0203-0100</t>
  </si>
  <si>
    <t>UNGRN - COS - PHOTOCOPYING</t>
  </si>
  <si>
    <t>4203-0203-0100</t>
  </si>
  <si>
    <t>UNGRN - COS - PRINTING</t>
  </si>
  <si>
    <t>4204-0203-0100</t>
  </si>
  <si>
    <t>UNGRN - COS - BINDING</t>
  </si>
  <si>
    <t>4206-0203-0100</t>
  </si>
  <si>
    <t>UNGRN - COS - PROMOTIONAL MDSE</t>
  </si>
  <si>
    <t>4207-0203-0100</t>
  </si>
  <si>
    <t>UNGRN - COS - RETAIL MDSE</t>
  </si>
  <si>
    <t>4212-0203-0100</t>
  </si>
  <si>
    <t>UNGRN - COS - WALL CALENDARS</t>
  </si>
  <si>
    <t>4215-0203-0100</t>
  </si>
  <si>
    <t>UNGRN - COS-ALMANAC EXPENSE</t>
  </si>
  <si>
    <t>5003-0203-0100</t>
  </si>
  <si>
    <t>UNGRN - OFFICE SUPPLIES</t>
  </si>
  <si>
    <t>5015-0203-0100</t>
  </si>
  <si>
    <t>UNGRN - COURIER SERVICE</t>
  </si>
  <si>
    <t>5101-0203-0100</t>
  </si>
  <si>
    <t>UNGRN - TELEPHONE</t>
  </si>
  <si>
    <t>5501-0203-0100</t>
  </si>
  <si>
    <t>UNGRN - REPAIRS &amp; MTCE.</t>
  </si>
  <si>
    <t>6501-0203-0100</t>
  </si>
  <si>
    <t>UNGRN - ADV. &amp; PROMO.</t>
  </si>
  <si>
    <t>6604-0203-0100</t>
  </si>
  <si>
    <t>UNGRN - ADVERTISING SERVICES</t>
  </si>
  <si>
    <t>6612-0203-0100</t>
  </si>
  <si>
    <t>UNGRN - EXPENSE ACCOUNT</t>
  </si>
  <si>
    <t>6715-0203-0100</t>
  </si>
  <si>
    <t>UNGRN - PURCHASED SERVICES</t>
  </si>
  <si>
    <t>6901-0203-0100</t>
  </si>
  <si>
    <t>UNGRN - TRAVEL &amp; CONFERENCE</t>
  </si>
  <si>
    <t>7001-0203-0100</t>
  </si>
  <si>
    <t>UNGRN - WAGES</t>
  </si>
  <si>
    <t>7101-0203-0100</t>
  </si>
  <si>
    <t>UNGRN - BENEFITS</t>
  </si>
  <si>
    <t>7401-0203-0100</t>
  </si>
  <si>
    <t>UNGRN - BANK CHARGES</t>
  </si>
  <si>
    <t>7515-0203-0100</t>
  </si>
  <si>
    <t>UNGRN - CASH (OVER)/SHORT</t>
  </si>
  <si>
    <t>7591-0203-0100</t>
  </si>
  <si>
    <t>UNGRN - BAD DEBTS</t>
  </si>
  <si>
    <t>8001-0203-0100</t>
  </si>
  <si>
    <t>UNGRN - DEPRECIATION EXP.</t>
  </si>
  <si>
    <t>8501-0203-0100</t>
  </si>
  <si>
    <t>UNGRN -HST/ GST EXPENSE</t>
  </si>
  <si>
    <t>Dept. 0204 - TwelvEighty</t>
  </si>
  <si>
    <t>3051-0204-0100</t>
  </si>
  <si>
    <t>TWELVE - SALES - BOTTLED BEER</t>
  </si>
  <si>
    <t>3052-0204-0100</t>
  </si>
  <si>
    <t>TWELVE - SALES - DRAUGHT BEER</t>
  </si>
  <si>
    <t>3053-0204-0100</t>
  </si>
  <si>
    <t>TWELVE - SALES - LIQUOR</t>
  </si>
  <si>
    <t>3054-0204-0100</t>
  </si>
  <si>
    <t>TWELVE - SALES - COOLERS</t>
  </si>
  <si>
    <t>3055-0204-0100</t>
  </si>
  <si>
    <t>TWELVE - SALES - WINE</t>
  </si>
  <si>
    <t>3061-0204-0100</t>
  </si>
  <si>
    <t>TWELVE - SALES - NON ALCOHOLIC</t>
  </si>
  <si>
    <t>3062-0204-0100</t>
  </si>
  <si>
    <t>TWELVE - SALES - FOOD</t>
  </si>
  <si>
    <t>3063-0204-0100</t>
  </si>
  <si>
    <t>TWELVE - SALES - CATERING</t>
  </si>
  <si>
    <t>3064-0204-0100</t>
  </si>
  <si>
    <t>TWELVE - SALES - CAFE</t>
  </si>
  <si>
    <t>3251-0204-0100</t>
  </si>
  <si>
    <t>TWELVE - ADMISSION FEE REV.</t>
  </si>
  <si>
    <t>3253-0204-0100</t>
  </si>
  <si>
    <t>TWELVE - COAT CHECK REVENUE</t>
  </si>
  <si>
    <t>3264-0204-0100</t>
  </si>
  <si>
    <t>TWELVE - GIFT CERT - SALES</t>
  </si>
  <si>
    <t>3801-0204-0100</t>
  </si>
  <si>
    <t>TWELVE - OTHER  REVENUE</t>
  </si>
  <si>
    <t>3802-0204-0100</t>
  </si>
  <si>
    <t>TWELVE - RENTAL REVENUES</t>
  </si>
  <si>
    <t>4051-0204-0100</t>
  </si>
  <si>
    <t>TWELVE - COS - BOTTLED BEER</t>
  </si>
  <si>
    <t>4052-0204-0100</t>
  </si>
  <si>
    <t>TWELVE - COS - DRAUGHT BEER</t>
  </si>
  <si>
    <t>4053-0204-0100</t>
  </si>
  <si>
    <t>TWELVE - COS - LIQUOR</t>
  </si>
  <si>
    <t>4054-0204-0100</t>
  </si>
  <si>
    <t>TWELVE - COS - COOLERS</t>
  </si>
  <si>
    <t>4055-0204-0100</t>
  </si>
  <si>
    <t>TWELVE - COS - WINE</t>
  </si>
  <si>
    <t>4056-0204-0100</t>
  </si>
  <si>
    <t>TWELVE - COS - SPOILAGE</t>
  </si>
  <si>
    <t>4061-0204-0100</t>
  </si>
  <si>
    <t>TWELVE - COS - NON-ALCOHOLIC</t>
  </si>
  <si>
    <t>4062-0204-0100</t>
  </si>
  <si>
    <t>TWELVE - COS - FOOD</t>
  </si>
  <si>
    <t>4064-0204-0100</t>
  </si>
  <si>
    <t>TWELVE - COS - CAFE</t>
  </si>
  <si>
    <t>5003-0204-0100</t>
  </si>
  <si>
    <t>TWELVE - OFFICE SUPPLIES</t>
  </si>
  <si>
    <t>5101-0204-0100</t>
  </si>
  <si>
    <t>TWELVE - TELEPHONE</t>
  </si>
  <si>
    <t>5301-0204-0100</t>
  </si>
  <si>
    <t>TWELVE - CLEANING SUPPLIES</t>
  </si>
  <si>
    <t>5311-0204-0100</t>
  </si>
  <si>
    <t>TWELVE - SMALLWARE SUPPLIES</t>
  </si>
  <si>
    <t>5321-0204-0100</t>
  </si>
  <si>
    <t>TWELVE - BAR SUPPLIES</t>
  </si>
  <si>
    <t>5325-0204-0100</t>
  </si>
  <si>
    <t>TWELVE - DELIVERY CHARGE</t>
  </si>
  <si>
    <t>5331-0204-0100</t>
  </si>
  <si>
    <t>TWELVE - KITCHEN SUPPLIES</t>
  </si>
  <si>
    <t>5401-0204-0100</t>
  </si>
  <si>
    <t>TWELVE - INSURANCE</t>
  </si>
  <si>
    <t>5501-0204-0100</t>
  </si>
  <si>
    <t>TWELVE - REPAIRS &amp; MTCE</t>
  </si>
  <si>
    <t>5715-0204-0100</t>
  </si>
  <si>
    <t>TWELVE - RENT EXPENSE EQUIPMENT</t>
  </si>
  <si>
    <t>5716-0204-0100</t>
  </si>
  <si>
    <t>TWELVE - MEAL CARD</t>
  </si>
  <si>
    <t>5901-0204-0100</t>
  </si>
  <si>
    <t>TWELVE - SUBSCRIPTIONS</t>
  </si>
  <si>
    <t>5915-0204-0100</t>
  </si>
  <si>
    <t>TWELVE - SOCAN LICENSE</t>
  </si>
  <si>
    <t>6051-0204-0100</t>
  </si>
  <si>
    <t>TWELVE -  DJ SERVICE</t>
  </si>
  <si>
    <t>6501-0204-0100</t>
  </si>
  <si>
    <t>TWELVE - MEDIA ADVERTISING</t>
  </si>
  <si>
    <t>6504-0204-0100</t>
  </si>
  <si>
    <t>TWELVE - PROMOTIONS - GENERAL</t>
  </si>
  <si>
    <t>6507-0204-0100</t>
  </si>
  <si>
    <t>TWELVE - FOOD - STAFF</t>
  </si>
  <si>
    <t>6612-0204-0100</t>
  </si>
  <si>
    <t>TWELVE - EXPENSE ACCOUNT</t>
  </si>
  <si>
    <t>6701-0204-0100</t>
  </si>
  <si>
    <t>TWELVE - STAFF UNIFORMS</t>
  </si>
  <si>
    <t>6715-0204-0100</t>
  </si>
  <si>
    <t>TWELVE - PURCHASED SERVICES</t>
  </si>
  <si>
    <t>6804-0204-0100</t>
  </si>
  <si>
    <t>TWELVE - STAFF TRAINING</t>
  </si>
  <si>
    <t>6901-0204-0100</t>
  </si>
  <si>
    <t>TWELVE - TRAVEL &amp; CONFERENCE</t>
  </si>
  <si>
    <t>7001-0204-0100</t>
  </si>
  <si>
    <t>TWELVE - WAGES</t>
  </si>
  <si>
    <t>7101-0204-0100</t>
  </si>
  <si>
    <t>TWELVE - BENEFITS</t>
  </si>
  <si>
    <t>7401-0204-0100</t>
  </si>
  <si>
    <t>TWELVE - BANK CHARGES</t>
  </si>
  <si>
    <t>7515-0204-0100</t>
  </si>
  <si>
    <t>TWELVE - CASH (OVER)/SHORT</t>
  </si>
  <si>
    <t>7591-0204-0100</t>
  </si>
  <si>
    <t>TWELVE - BAD DEBTS</t>
  </si>
  <si>
    <t>8001-0204-0100</t>
  </si>
  <si>
    <t>TWELVE - DEPRECIATION EXP.</t>
  </si>
  <si>
    <t>Dept. 0206 - Shortstop</t>
  </si>
  <si>
    <t>3801-0206-0100</t>
  </si>
  <si>
    <t>SHORT STOP - OTHER INCOME</t>
  </si>
  <si>
    <t>Dept. 0207 - SWELL</t>
  </si>
  <si>
    <t>3802-0207-0100</t>
  </si>
  <si>
    <t>SWELL - RENTAL INCOME</t>
  </si>
  <si>
    <t>Zero Cost Centres</t>
  </si>
  <si>
    <t>Dept. 0106 - Child Care Centre</t>
  </si>
  <si>
    <t>3261-0106-0100</t>
  </si>
  <si>
    <t>DCR - FEES REV.- PRIVATE PARENTS</t>
  </si>
  <si>
    <t>3262-0106-0100</t>
  </si>
  <si>
    <t>DCR - FEES REV. - SUBSIDY PARENTS</t>
  </si>
  <si>
    <t>3263-0106-0100</t>
  </si>
  <si>
    <t>DCR - FEES REV. - REGISTRATIONS</t>
  </si>
  <si>
    <t>3651-0106-0100</t>
  </si>
  <si>
    <t>DCR - GRANTS - STUDENT  PLACEMENT</t>
  </si>
  <si>
    <t>3661-0106-0100</t>
  </si>
  <si>
    <t>DCR - GRANTS - PROV. SALARY SUBSIDY</t>
  </si>
  <si>
    <t>3801-0106-0100</t>
  </si>
  <si>
    <t>DCR - OTHER REVENUE</t>
  </si>
  <si>
    <t>5003-0106-0100</t>
  </si>
  <si>
    <t>DCR - OFFICE SUPPLIES</t>
  </si>
  <si>
    <t>5101-0106-0100</t>
  </si>
  <si>
    <t>DCR - TELEPHONE</t>
  </si>
  <si>
    <t>5201-0106-0100</t>
  </si>
  <si>
    <t>DCR - PHOTOCOPYING</t>
  </si>
  <si>
    <t>5301-0106-0100</t>
  </si>
  <si>
    <t>DCR - CLEANING SUPPLIES</t>
  </si>
  <si>
    <t>5305-0106-0100</t>
  </si>
  <si>
    <t>DCR - KITCHEN SUPPLIES</t>
  </si>
  <si>
    <t>5401-0106-0100</t>
  </si>
  <si>
    <t>DCR - INSURANCE</t>
  </si>
  <si>
    <t>5501-0106-0100</t>
  </si>
  <si>
    <t>DCR - REPAIRS &amp; MTCE.</t>
  </si>
  <si>
    <t>5801-0106-0100</t>
  </si>
  <si>
    <t>DCR - RENT - FACILITIES</t>
  </si>
  <si>
    <t>5905-0106-0100</t>
  </si>
  <si>
    <t>DCR - MEMBERSHIPS</t>
  </si>
  <si>
    <t>6501-0106-0100</t>
  </si>
  <si>
    <t>DCR - ADV. &amp; PROMO.</t>
  </si>
  <si>
    <t>6601-0106-0100</t>
  </si>
  <si>
    <t>DCR - FOOD EXPENSE</t>
  </si>
  <si>
    <t>6605-0106-0100</t>
  </si>
  <si>
    <t>DCR - PLAY &amp; LEARNING SUPPLIES</t>
  </si>
  <si>
    <t>6715-0106-0100</t>
  </si>
  <si>
    <t>DCR - PURCHASED SERVICES</t>
  </si>
  <si>
    <t>6901-0106-0100</t>
  </si>
  <si>
    <t>DCR - TRAVEL &amp; CONFERENCE</t>
  </si>
  <si>
    <t>6912-0106-0100</t>
  </si>
  <si>
    <t>DCR - TRAVEL</t>
  </si>
  <si>
    <t>7001-0106-0100</t>
  </si>
  <si>
    <t>DCR - WAGES</t>
  </si>
  <si>
    <t>7101-0106-0100</t>
  </si>
  <si>
    <t>DCR - BENEFITS</t>
  </si>
  <si>
    <t>7401-0106-0100</t>
  </si>
  <si>
    <t>DCR - BANK CHARGES</t>
  </si>
  <si>
    <t>7515-0106-0100</t>
  </si>
  <si>
    <t>DCR - CASH (OVER)/SHORT</t>
  </si>
  <si>
    <t>7591-0106-0100</t>
  </si>
  <si>
    <t>DCR -  BAD DEBTS</t>
  </si>
  <si>
    <t>8001-0106-0100</t>
  </si>
  <si>
    <t>DCR - DEPRECIATION EXP.</t>
  </si>
  <si>
    <t>Committees &amp; Services</t>
  </si>
  <si>
    <t>Dept. 0107 - Emergency First Response Team</t>
  </si>
  <si>
    <t>3271-0107-0200</t>
  </si>
  <si>
    <t>EFRT - FEES REV. - COURSES</t>
  </si>
  <si>
    <t>3401-0107-0200</t>
  </si>
  <si>
    <t>EFRT - CONFERENCE REVENUE</t>
  </si>
  <si>
    <t>3801-0107-0200</t>
  </si>
  <si>
    <t>EFRT - MAC SUMMER FUNDING</t>
  </si>
  <si>
    <t>UNI contribution still TBD</t>
  </si>
  <si>
    <t>5003-0107-0200</t>
  </si>
  <si>
    <t>EFRT - OFFICE SUPPLIES</t>
  </si>
  <si>
    <t>5101-0107-0200</t>
  </si>
  <si>
    <t>EFRT - TELEPHONE</t>
  </si>
  <si>
    <t>5201-0107-0200</t>
  </si>
  <si>
    <t>EFRT - PHOTOCOPYING</t>
  </si>
  <si>
    <t>5315-0107-0200</t>
  </si>
  <si>
    <t>EFRT - TEAM SUPPLIES</t>
  </si>
  <si>
    <t>5501-0107-0200</t>
  </si>
  <si>
    <t>EFRT - REPAIRS &amp; MTCE.</t>
  </si>
  <si>
    <t>5715-0107-0200</t>
  </si>
  <si>
    <t>EFRT - RENT EXPENSE - EQUIPMENT</t>
  </si>
  <si>
    <t>6201-0107-0200</t>
  </si>
  <si>
    <t>EFRT - CONFERENCE EXPENSES</t>
  </si>
  <si>
    <t>6300-0107-0200</t>
  </si>
  <si>
    <t>EFRT - MAC SUMMER FUNDING EXPENSES</t>
  </si>
  <si>
    <t>6415-0107-0200</t>
  </si>
  <si>
    <t>EFRT - RECOGNITION AWARDS</t>
  </si>
  <si>
    <t>6501-0107-0200</t>
  </si>
  <si>
    <t>EFRT - ADV. &amp; PROMO.</t>
  </si>
  <si>
    <t>6633-0107-0200</t>
  </si>
  <si>
    <t>EFRT - TEAM UNIFORMS</t>
  </si>
  <si>
    <t>6803-0107-0200</t>
  </si>
  <si>
    <t>EFRT - PUBLIC EDUCATION</t>
  </si>
  <si>
    <t>6804-0107-0200</t>
  </si>
  <si>
    <t>EFRT - VOLUNTEER TRAINING</t>
  </si>
  <si>
    <t>increase training costs bc Red Cross</t>
  </si>
  <si>
    <t>6912-0107-0200</t>
  </si>
  <si>
    <t>EFRT - TRAVEL</t>
  </si>
  <si>
    <t>7001-0107-0200</t>
  </si>
  <si>
    <t>EFRT - WAGES</t>
  </si>
  <si>
    <t>7101-0107-0200</t>
  </si>
  <si>
    <t>EFRT - BENEFITS</t>
  </si>
  <si>
    <t>7401-0107-0200</t>
  </si>
  <si>
    <t>EFRT - BANK FEES</t>
  </si>
  <si>
    <t>8001-0107-0200</t>
  </si>
  <si>
    <t>EFRT - DEPRECIATION EXP.</t>
  </si>
  <si>
    <t>Dept. 0108 - MacCycle</t>
  </si>
  <si>
    <t>3301-0108-0100</t>
  </si>
  <si>
    <t>MCYC - SALES REVENUE</t>
  </si>
  <si>
    <t>3801-0108-0100</t>
  </si>
  <si>
    <t>MCYC - OTHER REVENUE</t>
  </si>
  <si>
    <t>5101-0108-0100</t>
  </si>
  <si>
    <t>MCYC - TELEPHONE</t>
  </si>
  <si>
    <t>6494-0108-0100</t>
  </si>
  <si>
    <t>MCYC - VOLUNTEER RECOGNITION</t>
  </si>
  <si>
    <t>6501-0108-0100</t>
  </si>
  <si>
    <t>MCYC - ADV. &amp; PROMO.</t>
  </si>
  <si>
    <t>6603-0108-0100</t>
  </si>
  <si>
    <t>MCYC - SPECIAL PROJECTS</t>
  </si>
  <si>
    <t>6604-0108-0100</t>
  </si>
  <si>
    <t>MCYC - PARTS</t>
  </si>
  <si>
    <t>7001-0108-0100</t>
  </si>
  <si>
    <t>MCYC - WAGES</t>
  </si>
  <si>
    <t>7101-0108-0100</t>
  </si>
  <si>
    <t>MCYC - BENEFITS</t>
  </si>
  <si>
    <t>8001-0108-0100</t>
  </si>
  <si>
    <t>MCYC - DEPRECIATION EXP.</t>
  </si>
  <si>
    <t>8501-0108-0100</t>
  </si>
  <si>
    <t>MCYC - HST/GST EXPENSE</t>
  </si>
  <si>
    <t>Dept. 0116 - Student Health Education Centre</t>
  </si>
  <si>
    <t>5003-0116-0300</t>
  </si>
  <si>
    <t>SHEC - OFFICE SUPPLIES</t>
  </si>
  <si>
    <t>5101-0116-0300</t>
  </si>
  <si>
    <t>SHEC - TELEPHONE</t>
  </si>
  <si>
    <t>5951-0116-0300</t>
  </si>
  <si>
    <t>SHEC - REFERENCE LIBRARY</t>
  </si>
  <si>
    <t>6101-0116-0300</t>
  </si>
  <si>
    <t>SHEC - HEALTH SUPPLIES</t>
  </si>
  <si>
    <t>6102-0116-0300</t>
  </si>
  <si>
    <t>SHEC - ANNUAL CAMPAIGNS</t>
  </si>
  <si>
    <t>6494-0116-0300</t>
  </si>
  <si>
    <t>SHEC - VOLUNTEER RECOGNITION</t>
  </si>
  <si>
    <t>6501-0116-0300</t>
  </si>
  <si>
    <t>SHEC - ADV. &amp; PROMO.</t>
  </si>
  <si>
    <t>infopackageatUGincreasescost</t>
  </si>
  <si>
    <t>6804-0116-0300</t>
  </si>
  <si>
    <t>SHEC - TRAINING EXPENSE</t>
  </si>
  <si>
    <t>7001-0116-0300</t>
  </si>
  <si>
    <t>SHEC - WAGES</t>
  </si>
  <si>
    <t>7101-0116-0300</t>
  </si>
  <si>
    <t>SHEC - BENEFITS</t>
  </si>
  <si>
    <t>8001-0116-0300</t>
  </si>
  <si>
    <t>SHEC - DEPRECIATION EXP.</t>
  </si>
  <si>
    <t>Dept. 0117 - Student Walk Home Attendant Team</t>
  </si>
  <si>
    <t>5003-0117-0200</t>
  </si>
  <si>
    <t>SWHT - OFFICE SUPPLIES</t>
  </si>
  <si>
    <t>5101-0117-0200</t>
  </si>
  <si>
    <t>SWHT - TELEPHONE</t>
  </si>
  <si>
    <t>6102-0117-0200</t>
  </si>
  <si>
    <t>SWHT - ANNUAL CAMPAIGNS</t>
  </si>
  <si>
    <t>6494-0117-0200</t>
  </si>
  <si>
    <t>SWHT - VOLUNTEER RECOGNITION</t>
  </si>
  <si>
    <t>6501-0117-0200</t>
  </si>
  <si>
    <t>SWHT - ADV. &amp; PROMO.</t>
  </si>
  <si>
    <t>6633-0117-0200</t>
  </si>
  <si>
    <t>SWHT - TEAM UNIFORMS</t>
  </si>
  <si>
    <t>6804-0117-0200</t>
  </si>
  <si>
    <t>SWHT - VOLUNTEER TRAINING</t>
  </si>
  <si>
    <t>6901-0117-0200</t>
  </si>
  <si>
    <t>SWHT - TRAVEL &amp; CONFERENCE</t>
  </si>
  <si>
    <t>7001-0117-0200</t>
  </si>
  <si>
    <t>SWHT - WAGES</t>
  </si>
  <si>
    <t>7101-0117-0200</t>
  </si>
  <si>
    <t>SWHT - BENEFITS</t>
  </si>
  <si>
    <t>8001-0117-0200</t>
  </si>
  <si>
    <t>SWHT - DEPRECIATION EXP.</t>
  </si>
  <si>
    <t>Dept. 0118 - MACCESS</t>
  </si>
  <si>
    <t>5003-0118-0300</t>
  </si>
  <si>
    <t>MACCESS - OFFICE SUPPLIES</t>
  </si>
  <si>
    <t>5101-0118-0300</t>
  </si>
  <si>
    <t>MACCESS - TELEPHONE</t>
  </si>
  <si>
    <t>6102-0118-0300</t>
  </si>
  <si>
    <t>MACCESS - ANNUAL CAMPAIGNS</t>
  </si>
  <si>
    <t>MACESS- Volunteer Recognition</t>
  </si>
  <si>
    <t>MACCESS- Training Expense</t>
  </si>
  <si>
    <t>6501-0118-0300</t>
  </si>
  <si>
    <t>MACCESS - ADV. &amp; PROMO</t>
  </si>
  <si>
    <t>6603-0118-0300</t>
  </si>
  <si>
    <t>MACCESS - SPECIAL PROJECTS</t>
  </si>
  <si>
    <t>7001-0118-0300</t>
  </si>
  <si>
    <t>MACCESS - WAGES</t>
  </si>
  <si>
    <t>7101-0118-0300</t>
  </si>
  <si>
    <t>MACCESS - BENEFITS</t>
  </si>
  <si>
    <t>8001-0118-0300</t>
  </si>
  <si>
    <t>MACCESS - DEPRECIATION EXP.</t>
  </si>
  <si>
    <t>Dept. 0119 - Pride Community Centre</t>
  </si>
  <si>
    <t>5003-0119-0300</t>
  </si>
  <si>
    <t>PCC - OFFICE SUPPLIES</t>
  </si>
  <si>
    <t>5101-0119-0300</t>
  </si>
  <si>
    <t>PCC - TELEPHONE</t>
  </si>
  <si>
    <t>5202-0119-0300</t>
  </si>
  <si>
    <t>PCC - COMMUNITY OUTREACH</t>
  </si>
  <si>
    <t>6102-0119-0300</t>
  </si>
  <si>
    <t>PCC - ANNUAL CAMPAIGNS</t>
  </si>
  <si>
    <t>6494-0119-0300</t>
  </si>
  <si>
    <t>PCC - VOLUNTEER RECOGNITION</t>
  </si>
  <si>
    <t>6501-0119-0300</t>
  </si>
  <si>
    <t>PCC - ADV. &amp; PROMO.</t>
  </si>
  <si>
    <t>6604-0119-0300</t>
  </si>
  <si>
    <t>PCC - RESOURCE PURCHASES</t>
  </si>
  <si>
    <t>6804-0119-0300</t>
  </si>
  <si>
    <t>PCC - TRAINING EXPENSE</t>
  </si>
  <si>
    <t>7001-0119-0300</t>
  </si>
  <si>
    <t>PCC - WAGES</t>
  </si>
  <si>
    <t>7101-0119-0300</t>
  </si>
  <si>
    <t>PCC - BENEFITS</t>
  </si>
  <si>
    <t>8001-0119-0300</t>
  </si>
  <si>
    <t>PCC - DEPRECIATION EXP.</t>
  </si>
  <si>
    <t>Dept. 0120 - Maroons</t>
  </si>
  <si>
    <t>3881-0120-0100</t>
  </si>
  <si>
    <t>MAROONS - UNIFORM REVENUES</t>
  </si>
  <si>
    <t>5003-0120-0100</t>
  </si>
  <si>
    <t>MAROONS - OFFICE SUPPLIES</t>
  </si>
  <si>
    <t>5101-0120-0100</t>
  </si>
  <si>
    <t>MAROONS - TELEPHONE</t>
  </si>
  <si>
    <t>6102-0120-0100</t>
  </si>
  <si>
    <t>MAROONS - ANNUAL CAMPAIGNS</t>
  </si>
  <si>
    <t>6415-0120-0100</t>
  </si>
  <si>
    <t>MAROONS - Volunteer Appriciation</t>
  </si>
  <si>
    <t>6501-0120-0100</t>
  </si>
  <si>
    <t>MAROONS - ADV. &amp; PROMO.</t>
  </si>
  <si>
    <t>6603-0120-0100</t>
  </si>
  <si>
    <t>MAROONS - SPECIAL PROJECTS</t>
  </si>
  <si>
    <t>6633-0120-0100</t>
  </si>
  <si>
    <t>MAROONS - UNIFORMS</t>
  </si>
  <si>
    <t>6804-0120-0100</t>
  </si>
  <si>
    <t>MAROONS - MEMBER TRAINING</t>
  </si>
  <si>
    <t>7001-0120-0100</t>
  </si>
  <si>
    <t>MAROONS - WAGES</t>
  </si>
  <si>
    <t>7101-0120-0100</t>
  </si>
  <si>
    <t>MAROONS - BENEFITS</t>
  </si>
  <si>
    <t>Dept. 0121 - CLAY</t>
  </si>
  <si>
    <t>3301-0121-0100</t>
  </si>
  <si>
    <t>CLAY - CONFERENCE REVENUE</t>
  </si>
  <si>
    <t>3801-0121-0100</t>
  </si>
  <si>
    <t>CLAY - OTHER REVENUE</t>
  </si>
  <si>
    <t>5101-0121-0100</t>
  </si>
  <si>
    <t>CLAY - TELEPHONE</t>
  </si>
  <si>
    <t>6102-0121-0100</t>
  </si>
  <si>
    <t>CLAY - ANNUAL CAMPAIGNS</t>
  </si>
  <si>
    <t xml:space="preserve">see EXEC budget for new bursary </t>
  </si>
  <si>
    <t>7001-0121-0100</t>
  </si>
  <si>
    <t>CLAY - WAGES</t>
  </si>
  <si>
    <t>7101-0121-0100</t>
  </si>
  <si>
    <t>CLAY - BENEFITS</t>
  </si>
  <si>
    <t>8501-0121-0100</t>
  </si>
  <si>
    <t>CLAY - HST/GST EXPENSE</t>
  </si>
  <si>
    <t>Dept. 0122 - Fundraising Initiative Team (FIT)</t>
  </si>
  <si>
    <t>3301-0122-0100</t>
  </si>
  <si>
    <t>FIT - SHINERAMA DONATIONS</t>
  </si>
  <si>
    <t>5101-0122-0100</t>
  </si>
  <si>
    <t>FIT - TELEPHONE</t>
  </si>
  <si>
    <t>6301-0122-0100</t>
  </si>
  <si>
    <t>FIT - SHINERAMA EXPENSES</t>
  </si>
  <si>
    <t>6494-0122-0100</t>
  </si>
  <si>
    <t>FIT -  VOLUNTEER RECOGNITION</t>
  </si>
  <si>
    <t>6602-0122-0100</t>
  </si>
  <si>
    <t>FIT - DONATIONS PAID OUT</t>
  </si>
  <si>
    <t>7001-0122-0100</t>
  </si>
  <si>
    <t>FIT - WAGES</t>
  </si>
  <si>
    <t>7101-0122-0100</t>
  </si>
  <si>
    <t>FIT - BENEFITS</t>
  </si>
  <si>
    <t>Dept. 0305 - Executive</t>
  </si>
  <si>
    <t>3801-0305-0100</t>
  </si>
  <si>
    <t>EXEC - OTHER REVENUE</t>
  </si>
  <si>
    <t>5003-0305-0100</t>
  </si>
  <si>
    <t>EXEC - OFFICE SUPPLIES</t>
  </si>
  <si>
    <t>5101-0305-0100</t>
  </si>
  <si>
    <t>EXEC - TELEPHONE</t>
  </si>
  <si>
    <t>5201-0305-0100</t>
  </si>
  <si>
    <t>EXEC - PHOTOCOPYING</t>
  </si>
  <si>
    <t>5905-0305-0100</t>
  </si>
  <si>
    <t>EXEC - OUSA MEMBERSHIP</t>
  </si>
  <si>
    <t>6147-0305-0100</t>
  </si>
  <si>
    <t>EXEC - VOLUNTEER RECOGNITION</t>
  </si>
  <si>
    <t>6303-0305-0100</t>
  </si>
  <si>
    <t>SRA - SPECIAL PROJECTS</t>
  </si>
  <si>
    <t>6305-0305-0100</t>
  </si>
  <si>
    <t>SRA - COMMITTEE PROJECTS</t>
  </si>
  <si>
    <t>ed team use ed team budget</t>
  </si>
  <si>
    <t>6306-0305-0100</t>
  </si>
  <si>
    <t>SRA - WW SPECIAL PROJECTS</t>
  </si>
  <si>
    <t>6401-0305-0100</t>
  </si>
  <si>
    <t>EXEC - HONOUR M RINGS</t>
  </si>
  <si>
    <t>6402-0305-0100</t>
  </si>
  <si>
    <t>EXEC - AWARDS &amp; MEETINGS</t>
  </si>
  <si>
    <t>6403-0305-0100</t>
  </si>
  <si>
    <t>EXEC - SRA SUMMER MEETINGS</t>
  </si>
  <si>
    <t>6404-0305-0100</t>
  </si>
  <si>
    <t>EXEC - MSU GENERAL MEETING</t>
  </si>
  <si>
    <t>6405-0305-0100</t>
  </si>
  <si>
    <t>EXEC - EXEC MEETINGS</t>
  </si>
  <si>
    <t>EXEC- Youth Leadership Grant</t>
  </si>
  <si>
    <t>CLAY service review recommendation</t>
  </si>
  <si>
    <t>6491-0305-0100</t>
  </si>
  <si>
    <t>EXEC - Sponsorship and Donation Awards</t>
  </si>
  <si>
    <t>EXEC - WOMENS SUMMIT - EXP</t>
  </si>
  <si>
    <t>6595-0305-0100</t>
  </si>
  <si>
    <t>EXEC - ELECTION AWARENESS</t>
  </si>
  <si>
    <t>see advocacy budget</t>
  </si>
  <si>
    <t>6602-0305-0100</t>
  </si>
  <si>
    <t>EXEC - MSU MERIT</t>
  </si>
  <si>
    <t>6603-0305-0100</t>
  </si>
  <si>
    <t>EXEC - SPECIAL PROJECTS</t>
  </si>
  <si>
    <t>6604-0305-0100</t>
  </si>
  <si>
    <t>EXEC - EDUCATIONAL INITIATIVES</t>
  </si>
  <si>
    <t xml:space="preserve">see advocacy budget </t>
  </si>
  <si>
    <t>6605-0305-0100</t>
  </si>
  <si>
    <t>EXEC - SERVICES SPEC. PROJ.</t>
  </si>
  <si>
    <t>6612-0305-0100</t>
  </si>
  <si>
    <t>EXEC - EMERGENCY GRANTS</t>
  </si>
  <si>
    <t>6613-0305-0100</t>
  </si>
  <si>
    <t>EXEC - EXPENSE ACCOUNT GM</t>
  </si>
  <si>
    <t>6614-0305-0100</t>
  </si>
  <si>
    <t>EXEC - EXPENSE ACCOUNT PRESIDENT</t>
  </si>
  <si>
    <t>6615-0305-0100</t>
  </si>
  <si>
    <t>EXEC - EXPENSE ACCOUNT VP ADMIN</t>
  </si>
  <si>
    <t>6616-0305-0100</t>
  </si>
  <si>
    <t>EXEC - EXPENSE ACCOUNT VP ED</t>
  </si>
  <si>
    <t>6617-0305-0100</t>
  </si>
  <si>
    <t>EXEC - EXPENSE ACCOUNT VP FINANCE</t>
  </si>
  <si>
    <t>6801-0305-0100</t>
  </si>
  <si>
    <t>EXEC - MGMT TRAINING</t>
  </si>
  <si>
    <t>6802-0305-0100</t>
  </si>
  <si>
    <t>EXEC - TRANSITION TRAINING</t>
  </si>
  <si>
    <t>6901-0305-0100</t>
  </si>
  <si>
    <t>EXEC - TRAVEL &amp; CONFERENCE-BoD</t>
  </si>
  <si>
    <t>see advocacy budget, no SUDS</t>
  </si>
  <si>
    <t>6903-0305-0100</t>
  </si>
  <si>
    <t>EXEC - TRAVEL - GM</t>
  </si>
  <si>
    <t>6913-0305-0100</t>
  </si>
  <si>
    <t>EXEC - TRAVEL - CONFERENCE GM</t>
  </si>
  <si>
    <t>7001-0305-0100</t>
  </si>
  <si>
    <t>EXEC - WAGES</t>
  </si>
  <si>
    <t>lowered as Ed team now reflected in Advocacy Budget</t>
  </si>
  <si>
    <t>7101-0305-0100</t>
  </si>
  <si>
    <t>EXEC - BENEFITS</t>
  </si>
  <si>
    <t>8001-0305-0100</t>
  </si>
  <si>
    <t>EXEC - DEPRECIATION EXP.</t>
  </si>
  <si>
    <t>8501-0305-0100</t>
  </si>
  <si>
    <t>EXEC - HST/GST EXPENSE</t>
  </si>
  <si>
    <t>Dept.  - Advocacy</t>
  </si>
  <si>
    <t>OUSA Membership Fee</t>
  </si>
  <si>
    <t>back to full membership and membership fee increased</t>
  </si>
  <si>
    <t>OUSA GA Expenses</t>
  </si>
  <si>
    <t xml:space="preserve">ED Team Campaigns </t>
  </si>
  <si>
    <t>Election Awareness</t>
  </si>
  <si>
    <t xml:space="preserve">no election for next year </t>
  </si>
  <si>
    <t>Ed Team Travel &amp; Conference</t>
  </si>
  <si>
    <t>Training</t>
  </si>
  <si>
    <t>Wages</t>
  </si>
  <si>
    <t>research assistants, CEC, AVPs</t>
  </si>
  <si>
    <t>Total</t>
  </si>
  <si>
    <t>Dept. 0124 - Horizons</t>
  </si>
  <si>
    <t>3303-0124-0100</t>
  </si>
  <si>
    <t>HORIZONS - FEE REVENUE</t>
  </si>
  <si>
    <t xml:space="preserve"> service paused until Sept 2020 due to Covid-19</t>
  </si>
  <si>
    <t>3802-0124-0100</t>
  </si>
  <si>
    <t>HORIZONS - OTHER REVENUE</t>
  </si>
  <si>
    <t>5101-0124-0100</t>
  </si>
  <si>
    <t>HORIZONS - TELEPHONE</t>
  </si>
  <si>
    <t>6103-0124-0100</t>
  </si>
  <si>
    <t>HORIZONS - ANNUAL CAMPAIGN</t>
  </si>
  <si>
    <t>6501-0124-0100</t>
  </si>
  <si>
    <t>HORIZONS - ADV. &amp; PROMO.</t>
  </si>
  <si>
    <t>6802-0124-0100</t>
  </si>
  <si>
    <t>HORIZONS - LEADER TRAINING</t>
  </si>
  <si>
    <t>7001-0124-0100</t>
  </si>
  <si>
    <t>HORIZONS - WAGES</t>
  </si>
  <si>
    <t>wages for incoming coordinator in Feb 2021</t>
  </si>
  <si>
    <t>7101-0124-0100</t>
  </si>
  <si>
    <t>HORIZONS - BENEFITS</t>
  </si>
  <si>
    <t>7401-0124-0100</t>
  </si>
  <si>
    <t>HORIZONS - BANK FEES</t>
  </si>
  <si>
    <t>8501-0124-0100</t>
  </si>
  <si>
    <t>HORIZONS - HST/GST EXPENSE</t>
  </si>
  <si>
    <t>Dept. 0125 - SPARK</t>
  </si>
  <si>
    <t>5003-0125-0100</t>
  </si>
  <si>
    <t>SPARK - OFFICE SUPPLIES</t>
  </si>
  <si>
    <t>5101-0125-0100</t>
  </si>
  <si>
    <t>SPARK - TELEPHONE</t>
  </si>
  <si>
    <t>6103-0125-0100</t>
  </si>
  <si>
    <t>SPARK - ANNUAL CAMPAIGNS</t>
  </si>
  <si>
    <t>6501-0125-0100</t>
  </si>
  <si>
    <t>SPARK - ADV. &amp; PROMOTION</t>
  </si>
  <si>
    <t>SPARK- Volunteer Appriciation</t>
  </si>
  <si>
    <t>6802-0125-0100</t>
  </si>
  <si>
    <t>SPARK - LEADER TRAINING</t>
  </si>
  <si>
    <t>7001-0125-0100</t>
  </si>
  <si>
    <t>SPARK - WAGES</t>
  </si>
  <si>
    <t>7101-0125-0100</t>
  </si>
  <si>
    <t>SPARK - BENEFITS</t>
  </si>
  <si>
    <t>Dept. 0302 - Clubs Administrator</t>
  </si>
  <si>
    <t>3301-0302-0400</t>
  </si>
  <si>
    <t>CLUB - CLUBSFEST REVENUE</t>
  </si>
  <si>
    <t>3801-0302-0400</t>
  </si>
  <si>
    <t>CLUB - OTHER REVENUE</t>
  </si>
  <si>
    <t>3802-0302-0400</t>
  </si>
  <si>
    <t>CLUB - RETURNED GRANTS</t>
  </si>
  <si>
    <t>5003-0302-0400</t>
  </si>
  <si>
    <t>CLUB - OFFICE SUPPLIES</t>
  </si>
  <si>
    <t>5101-0302-0400</t>
  </si>
  <si>
    <t>CLUB - TELEPHONE</t>
  </si>
  <si>
    <t>5201-0302-0400</t>
  </si>
  <si>
    <t>CLUB - PHOTOCOPYING</t>
  </si>
  <si>
    <t>5501-0302-0400</t>
  </si>
  <si>
    <t>CLUB - REPAIRS &amp; MTCE.</t>
  </si>
  <si>
    <t>5915-0302-0400</t>
  </si>
  <si>
    <t>CLUB - LICENSE EXPENSE</t>
  </si>
  <si>
    <t>6101-0302-0400</t>
  </si>
  <si>
    <t>CLUB - CLUBSFEST EXPENSE</t>
  </si>
  <si>
    <t>6402-0302-0400</t>
  </si>
  <si>
    <t>CLUB - AWARDS &amp; MEETINGS</t>
  </si>
  <si>
    <t>6501-0302-0400</t>
  </si>
  <si>
    <t>CLUB - ADV. &amp; PROMO.</t>
  </si>
  <si>
    <t>6601-0302-0400</t>
  </si>
  <si>
    <t>CLUB - CLUB GRANTS</t>
  </si>
  <si>
    <t>less in bank fees &amp; new accounting clerk</t>
  </si>
  <si>
    <t>6602-0302-0400</t>
  </si>
  <si>
    <t>CLUB - APPRECIATION &amp; EVENTS</t>
  </si>
  <si>
    <t>6603-0302-0400</t>
  </si>
  <si>
    <t>CLUB - SPECIAL PROJECTS</t>
  </si>
  <si>
    <t>7001-0302-0400</t>
  </si>
  <si>
    <t>CLUB - WAGES</t>
  </si>
  <si>
    <t>7101-0302-0400</t>
  </si>
  <si>
    <t>CLUB - BENEFITS</t>
  </si>
  <si>
    <t>7401-0302-0400</t>
  </si>
  <si>
    <t>CLUB - BANK CHARGES</t>
  </si>
  <si>
    <t>8001-0302-0400</t>
  </si>
  <si>
    <t>CLUB - DEPRECIATION EXP.</t>
  </si>
  <si>
    <t>Dept. 0303 - Elections Committee</t>
  </si>
  <si>
    <t>3801-0303-0100</t>
  </si>
  <si>
    <t>ELEC - OTHER REVENUE</t>
  </si>
  <si>
    <t>5003-0303-0100</t>
  </si>
  <si>
    <t>ELEC - OFFICE SUPPLIES</t>
  </si>
  <si>
    <t>5101-0303-0100</t>
  </si>
  <si>
    <t>ELEC - TELEPHONE</t>
  </si>
  <si>
    <t>6102-0303-0100</t>
  </si>
  <si>
    <t>ELEC - PRESIDENTIAL REIMBURSEMENT</t>
  </si>
  <si>
    <t>6121-0303-0100</t>
  </si>
  <si>
    <t>ELEC - FYC REIMBURSEMENTS</t>
  </si>
  <si>
    <t>6131-0303-0100</t>
  </si>
  <si>
    <t>ELEC - SRA ELECTIONS REIMBURSEMENT</t>
  </si>
  <si>
    <t>6141-0303-0100</t>
  </si>
  <si>
    <t>ELEC - OTHER REIMBURSEMENTS</t>
  </si>
  <si>
    <t>6151-0303-0100</t>
  </si>
  <si>
    <t>ELEC - POLL BOOTH SET-UP</t>
  </si>
  <si>
    <t>in event digital crashes</t>
  </si>
  <si>
    <t>6201-0303-0100</t>
  </si>
  <si>
    <t>ELEC - ELECTION REFUNDS</t>
  </si>
  <si>
    <t>6402-0303-0100</t>
  </si>
  <si>
    <t>ELEC - AWARDS &amp; MEETINGS</t>
  </si>
  <si>
    <t>6501-0303-0100</t>
  </si>
  <si>
    <t>ELEC - ADV. &amp; PROMO.</t>
  </si>
  <si>
    <t>6512-0303-0100</t>
  </si>
  <si>
    <t>ELEC - ADVERTISING - PRESIDENTIALS</t>
  </si>
  <si>
    <t>6513-0303-0100</t>
  </si>
  <si>
    <t>ELEC - PROMOTIONS - SRA MARCH</t>
  </si>
  <si>
    <t>6901-0303-0100</t>
  </si>
  <si>
    <t>ELEC - TRAVEL &amp; CONFERENCE</t>
  </si>
  <si>
    <t>7001-0303-0100</t>
  </si>
  <si>
    <t>ELEC - WAGES</t>
  </si>
  <si>
    <t>7101-0303-0100</t>
  </si>
  <si>
    <t>ELEC - BENEFITS</t>
  </si>
  <si>
    <t>Dept. 0306 - Student Community Support Network</t>
  </si>
  <si>
    <t>5101-0306-0100</t>
  </si>
  <si>
    <t>SCSN - TELEPHONE</t>
  </si>
  <si>
    <t>6102-0306-0100</t>
  </si>
  <si>
    <t>SCSN - ANNUAL CAMPAIGNS</t>
  </si>
  <si>
    <t>6104-0306-0100</t>
  </si>
  <si>
    <t>SCSN - EXT. ORG EVENT FUNDING</t>
  </si>
  <si>
    <t>6402-0306-0100</t>
  </si>
  <si>
    <t>SCSN - VOLUNTEER RECOGNITION</t>
  </si>
  <si>
    <t>6501-0306-0100</t>
  </si>
  <si>
    <t>SCSN - ADV. &amp; PROMO.</t>
  </si>
  <si>
    <t>6804-0306-0100</t>
  </si>
  <si>
    <t>SCSN - TRAINING</t>
  </si>
  <si>
    <t>7001-0306-0100</t>
  </si>
  <si>
    <t>SCSN - WAGES</t>
  </si>
  <si>
    <t>7101-0306-0100</t>
  </si>
  <si>
    <t>SCSN - BENEFITS</t>
  </si>
  <si>
    <t>8001-0306-0100</t>
  </si>
  <si>
    <t>SCSN - DEPRECIATION EXPENSE</t>
  </si>
  <si>
    <t>Dept. 0308 - Women &amp; Gender Equity Network</t>
  </si>
  <si>
    <t>5003-0308-0300</t>
  </si>
  <si>
    <t>WGEN - OFFICE SUPPLIES</t>
  </si>
  <si>
    <t>5101-0308-0300</t>
  </si>
  <si>
    <t>WGEN - TELEPHONE</t>
  </si>
  <si>
    <t>6102-0308-0300</t>
  </si>
  <si>
    <t>WGEN - ANNUAL CAMPAIGNS</t>
  </si>
  <si>
    <t>WGEN- WOMANIST</t>
  </si>
  <si>
    <t>adding new line</t>
  </si>
  <si>
    <t>6103-0308-0300</t>
  </si>
  <si>
    <t>WGEN - SPECIAL PROJECTS</t>
  </si>
  <si>
    <t>6494-0308-0300</t>
  </si>
  <si>
    <t>WGEN - VOLUNTEER RECOGNITION</t>
  </si>
  <si>
    <t>6501-0308-0300</t>
  </si>
  <si>
    <t>WGEN - ADV. &amp; PROMOTION</t>
  </si>
  <si>
    <t>6804-0308-0300</t>
  </si>
  <si>
    <t>WGEN - TRAINING EXPENSE</t>
  </si>
  <si>
    <t>7001-0308-0300</t>
  </si>
  <si>
    <t>WGEN - WAGES</t>
  </si>
  <si>
    <t>7101-0308-0300</t>
  </si>
  <si>
    <t>WGEN - BENEFITS</t>
  </si>
  <si>
    <t>8001-0308-0300</t>
  </si>
  <si>
    <t>WGEN - DEPRECIATION EXP.</t>
  </si>
  <si>
    <t>Dept. 0310 - Marketing &amp; Communications</t>
  </si>
  <si>
    <t>5003-0310-0100</t>
  </si>
  <si>
    <t>PRL - OFFICE SUPPLIES</t>
  </si>
  <si>
    <t>keep for now, low use doesn't mean lack of potential need in a future year and consumables can have a life cycle beyond one year</t>
  </si>
  <si>
    <t>5051-0310-0100</t>
  </si>
  <si>
    <t>PRL - MSU GUIDEBOOK</t>
  </si>
  <si>
    <t xml:space="preserve">Printing costs more controlled </t>
  </si>
  <si>
    <t>5101-0310-0100</t>
  </si>
  <si>
    <t>PRL - TELEPHONE</t>
  </si>
  <si>
    <t>5201-0310-0100</t>
  </si>
  <si>
    <t>PRL - PHOTOCOPYING</t>
  </si>
  <si>
    <t>5405-0310-0100</t>
  </si>
  <si>
    <t>PRL - MINOR  EQUIPMENT</t>
  </si>
  <si>
    <t>This line is used freuqutly for small camera equipment needs that don't fall into capital (tri-pods / SD cards etc</t>
  </si>
  <si>
    <t>5901-0310-0100</t>
  </si>
  <si>
    <t>PRL - SUBSCRIPTIONS &amp; MEMB.</t>
  </si>
  <si>
    <t>MSU subscriptions, digatal licenses and online platforms continues to grow.  We added Mail Chimp which will cost an addtiioanl 3k annually</t>
  </si>
  <si>
    <t>6402-0310-0100</t>
  </si>
  <si>
    <t>PRL - AWARDS &amp; MEETINGS</t>
  </si>
  <si>
    <t>6501-0310-0100</t>
  </si>
  <si>
    <t>PRL - ADV. &amp; PROMO.</t>
  </si>
  <si>
    <t>I will reduce expenses to lower overall budget impact of other minor increases, I reduced further as often used for services not centrally</t>
  </si>
  <si>
    <t>6502-0310-0100</t>
  </si>
  <si>
    <t>PRL - WELCOME WEEK PROMO</t>
  </si>
  <si>
    <t>6521-0310-0100</t>
  </si>
  <si>
    <t>PRL - HOMECOMING PROMO</t>
  </si>
  <si>
    <t>keep  for now, but likely won't be deployed for a couple of years, based on Hoco schedule</t>
  </si>
  <si>
    <t>6555-0310-0100</t>
  </si>
  <si>
    <t>PRL - ADV - PRESIDENT'S PAGE</t>
  </si>
  <si>
    <t>Modify based on new Sil publishing schedule</t>
  </si>
  <si>
    <t>6595-0310-0100</t>
  </si>
  <si>
    <t>PRL - SIL ADVERTISING</t>
  </si>
  <si>
    <t>6601-0310-0100</t>
  </si>
  <si>
    <t>PRL - STATE OF THE UNION</t>
  </si>
  <si>
    <t>Boards have scraped this plan</t>
  </si>
  <si>
    <t>6603-0310-0100</t>
  </si>
  <si>
    <t>PRL - SPECIAL PROJECTS</t>
  </si>
  <si>
    <t>keep unchnaged - this facilitates ad hoc BoD driven ideas that cannot be accounted for in a year-over-year basis</t>
  </si>
  <si>
    <t>6612-0310-0100</t>
  </si>
  <si>
    <t>PRL - EXPENSE ACCOUNT</t>
  </si>
  <si>
    <t>keep the same, can go up and down each year based on specific activity level</t>
  </si>
  <si>
    <t>6901-0310-0100</t>
  </si>
  <si>
    <t>PRL - TRAVEL &amp; CONFERENCE</t>
  </si>
  <si>
    <t>7001-0310-0100</t>
  </si>
  <si>
    <t>PRL -  WAGES</t>
  </si>
  <si>
    <t>7101-0310-0100</t>
  </si>
  <si>
    <t>PRL - BENEFITS</t>
  </si>
  <si>
    <t>8001-0310-0100</t>
  </si>
  <si>
    <t>PRL - DEPRECIATION EXP.</t>
  </si>
  <si>
    <t>Dept. 0312 - TCHA &amp; Macademics</t>
  </si>
  <si>
    <t>5003-0312-0500</t>
  </si>
  <si>
    <t>TCHA - OFFICE SUPPLIES</t>
  </si>
  <si>
    <t>5101-0312-0500</t>
  </si>
  <si>
    <t>TCHA - TELEPHONE</t>
  </si>
  <si>
    <t>5201-0312-0500</t>
  </si>
  <si>
    <t>TCHA - PHOTOCOPYING</t>
  </si>
  <si>
    <t>6102-0312-0500</t>
  </si>
  <si>
    <t>TCHA - ANNUAL CAMPAIGNS</t>
  </si>
  <si>
    <t>6401-0312-0500</t>
  </si>
  <si>
    <t>TCHA - AWARDS &amp; MEETINGS</t>
  </si>
  <si>
    <t>6494-0312-0500</t>
  </si>
  <si>
    <t>TCHA - VOLUNTEER RECOGNITION</t>
  </si>
  <si>
    <t>6501-0312-0500</t>
  </si>
  <si>
    <t>TCHA - ADV. &amp; PROMO.</t>
  </si>
  <si>
    <t>6603-0312-0500</t>
  </si>
  <si>
    <t>TCHA - ACADEMIC RESOURCES</t>
  </si>
  <si>
    <t>7001-0312-0500</t>
  </si>
  <si>
    <t>TCHA - WAGES</t>
  </si>
  <si>
    <t>7101-0312-0500</t>
  </si>
  <si>
    <t>TCHA - BENEFITS</t>
  </si>
  <si>
    <t>Dept. 0315 - MacFarmstand</t>
  </si>
  <si>
    <t>3301-0315-0100</t>
  </si>
  <si>
    <t>MACFARM - SALES REVENUE</t>
  </si>
  <si>
    <t>4301-0315-0100</t>
  </si>
  <si>
    <t>MACFARM - COS - GENERAL</t>
  </si>
  <si>
    <t>5003-0315-0100</t>
  </si>
  <si>
    <t>MACFARM - OFFICE SUPPLIES</t>
  </si>
  <si>
    <t>6102-0315-0100</t>
  </si>
  <si>
    <t>MACFARM - ANNUAL CAMPAIGNS</t>
  </si>
  <si>
    <t>6494-0315-0100</t>
  </si>
  <si>
    <t>MACFARM - VOLUNTEER RECOG.</t>
  </si>
  <si>
    <t>6501-0315-0100</t>
  </si>
  <si>
    <t>MACFARM - ADVERTISING &amp; PROMO</t>
  </si>
  <si>
    <t>7001-0315-0100</t>
  </si>
  <si>
    <t>MACFARM - WAGES</t>
  </si>
  <si>
    <t>7101-0315-0100</t>
  </si>
  <si>
    <t>MACFARM - BENEFITS</t>
  </si>
  <si>
    <t>7401-0315-0100</t>
  </si>
  <si>
    <t>MACFARM - BANK FEES</t>
  </si>
  <si>
    <t>8001-0315-0100</t>
  </si>
  <si>
    <t>MACFARM - DEPRECIATION EXP.</t>
  </si>
  <si>
    <t>Dept. 0316 - Peer Support</t>
  </si>
  <si>
    <t>5003-0316-0000</t>
  </si>
  <si>
    <t>PEER - OFFICE SUPPLIES</t>
  </si>
  <si>
    <t>5101-0316-0000</t>
  </si>
  <si>
    <t>PEER - TELEPHONE</t>
  </si>
  <si>
    <t>6102-0316-0000</t>
  </si>
  <si>
    <t>PEER - ANNUAL CAMPAIGNS</t>
  </si>
  <si>
    <t>6494-0316-0000</t>
  </si>
  <si>
    <t>PEER - VOLUNTEER RECOGNITION</t>
  </si>
  <si>
    <t>6501-0316-0000</t>
  </si>
  <si>
    <t>PEER - ADV. &amp; PROMO</t>
  </si>
  <si>
    <t>6804-0316-0000</t>
  </si>
  <si>
    <t>PEER - VOLUNTEER TRAINING</t>
  </si>
  <si>
    <t>6901-0316-0000</t>
  </si>
  <si>
    <t>PEER - TRAVEL &amp; CONFERENCE</t>
  </si>
  <si>
    <t>7001-0316-0100</t>
  </si>
  <si>
    <t>PEER - WAGES</t>
  </si>
  <si>
    <t>7101-0316-0100</t>
  </si>
  <si>
    <t>PEER - BENEFITS</t>
  </si>
  <si>
    <t>8001-0316-0000</t>
  </si>
  <si>
    <t>PEER - DEPRECIATION EXP.</t>
  </si>
  <si>
    <t>Dept. 0317 - Diversity Services</t>
  </si>
  <si>
    <t>3301-0317-0200</t>
  </si>
  <si>
    <t>DIV - EVENT REVENUE</t>
  </si>
  <si>
    <t>3801-0317-0200</t>
  </si>
  <si>
    <t>DIV - DONATIONS/MISC</t>
  </si>
  <si>
    <t>5003-0317-0200</t>
  </si>
  <si>
    <t>DIV - OFFICE SUPPLIES</t>
  </si>
  <si>
    <t>5101-0317-0200</t>
  </si>
  <si>
    <t>DIV - TELEPHONE</t>
  </si>
  <si>
    <t>6102-0317-0200</t>
  </si>
  <si>
    <t>DIV - ANNUAL CAMPAIGNS</t>
  </si>
  <si>
    <t>6103-0317-0200</t>
  </si>
  <si>
    <t>DIV - PANGAEA EXPENSES</t>
  </si>
  <si>
    <t>6501-0317-0200</t>
  </si>
  <si>
    <t>DIV - ADV. &amp; PROMO.</t>
  </si>
  <si>
    <t>6804-0317-0200</t>
  </si>
  <si>
    <t>DIV - VOLUNTEER RECOGNITION</t>
  </si>
  <si>
    <t>7001-0317-0200</t>
  </si>
  <si>
    <t>DIV - WAGES</t>
  </si>
  <si>
    <t>7101-0317-0200</t>
  </si>
  <si>
    <t>DIV - BENEFITS</t>
  </si>
  <si>
    <t>8001-0317-0200</t>
  </si>
  <si>
    <t>DIV - DEPRECIATION EXP.</t>
  </si>
  <si>
    <t>Dept. 0318 - Food Collective Centre</t>
  </si>
  <si>
    <t>3301-0318-0300</t>
  </si>
  <si>
    <t>FCC - FOODBOX  REVENUE</t>
  </si>
  <si>
    <t>3601-0318-0300</t>
  </si>
  <si>
    <t>FCC - SPONSORSHIP</t>
  </si>
  <si>
    <t>Note: sponsorship revenue to be carried over for launch in Hub Sept 2021</t>
  </si>
  <si>
    <t>3801-0318</t>
  </si>
  <si>
    <t>FCC - MEAL EXCHANGE REV</t>
  </si>
  <si>
    <t>5003-0318-0300</t>
  </si>
  <si>
    <t>FCC - OFFICE SUPPLIES</t>
  </si>
  <si>
    <t>5101-0318-0300</t>
  </si>
  <si>
    <t>FCC - TELEPHONE</t>
  </si>
  <si>
    <t>6102-0318-0300</t>
  </si>
  <si>
    <t>FCC - ANNUAL CAMPAIGNS</t>
  </si>
  <si>
    <t>6494-0318-0300</t>
  </si>
  <si>
    <t>FCC - VOLUNTEER RECOGNITION</t>
  </si>
  <si>
    <t>6501-0318-0300</t>
  </si>
  <si>
    <t>FCC - ADV. &amp; PROMO.</t>
  </si>
  <si>
    <t>6603-0318-0300</t>
  </si>
  <si>
    <t>FCC - RESERVE</t>
  </si>
  <si>
    <t>7001-0318-0300</t>
  </si>
  <si>
    <t>FCC - WAGES</t>
  </si>
  <si>
    <t>7101-0318-0300</t>
  </si>
  <si>
    <t>FCC - BENEFITS</t>
  </si>
  <si>
    <t>7401-0318-0300</t>
  </si>
  <si>
    <t>FCC - BANK FEES</t>
  </si>
  <si>
    <t>Dept. 0319 - First Year Council</t>
  </si>
  <si>
    <t>3301-0319-0100</t>
  </si>
  <si>
    <t>FYC - RESIDENCE LIFE REVENUE</t>
  </si>
  <si>
    <t>5101-0319-0100</t>
  </si>
  <si>
    <t>FYC - TELEPHONE</t>
  </si>
  <si>
    <t>6102-0319-0100</t>
  </si>
  <si>
    <t>FYC - ANNUAL CAMPAIGNS</t>
  </si>
  <si>
    <t>6301-0319-0100</t>
  </si>
  <si>
    <t>FYC - RESIDENCE LIFE EXPENSE</t>
  </si>
  <si>
    <t>6402-0319-0100</t>
  </si>
  <si>
    <t>FYC - AWARDS &amp; MEETINGS</t>
  </si>
  <si>
    <t>6403-0319-0100</t>
  </si>
  <si>
    <t>FYC - VOLUNTEER RECOGNITION</t>
  </si>
  <si>
    <t>6501-0319-0100</t>
  </si>
  <si>
    <t>FYC - ADV. &amp; PROMO.</t>
  </si>
  <si>
    <t>7001-0319-0100</t>
  </si>
  <si>
    <t>FYC - WAGES</t>
  </si>
  <si>
    <t>7101-0319-0100</t>
  </si>
  <si>
    <t>FYC - BENEFITS</t>
  </si>
  <si>
    <t>Service Operations</t>
  </si>
  <si>
    <t>Dept. 0109 - Compass Info Centre</t>
  </si>
  <si>
    <t>3001-0109-0100</t>
  </si>
  <si>
    <t>COMPASS - SALES- HSR TICKETS</t>
  </si>
  <si>
    <t>Feb3 CBC News-Pending approval, city to cease sale of paper tickets in June</t>
  </si>
  <si>
    <t>3003-0109-0100</t>
  </si>
  <si>
    <t>COMPASS - SALES - HSR SPOS</t>
  </si>
  <si>
    <t>3005-0109-0100</t>
  </si>
  <si>
    <t>COMPASS - COMM. - TICKET SALES</t>
  </si>
  <si>
    <t>3015-0109-0100</t>
  </si>
  <si>
    <t>COMPASS - SALES - NOW PREPAID</t>
  </si>
  <si>
    <t>3054-0109-0100</t>
  </si>
  <si>
    <t>COMPASS - SALES - GREYHOUND TICKETS</t>
  </si>
  <si>
    <t>3055-0109-0100</t>
  </si>
  <si>
    <t>COMPASS- SALES -  GO TICKETS</t>
  </si>
  <si>
    <t>3056-0109-0100</t>
  </si>
  <si>
    <t>COMPASS- SALES - COACH CDA TICKETS</t>
  </si>
  <si>
    <t>3057-0109-0100</t>
  </si>
  <si>
    <t>COMPASS - COMMISSION REVENUE</t>
  </si>
  <si>
    <t>3111-0109-0100</t>
  </si>
  <si>
    <t>COMPASS - ADVERTISING SALES</t>
  </si>
  <si>
    <t>3112-0109-0100</t>
  </si>
  <si>
    <t>Convenience Fee Revenue</t>
  </si>
  <si>
    <t>3205-0109-0100</t>
  </si>
  <si>
    <t>COMPASS - HSR MARKETING FEE</t>
  </si>
  <si>
    <t>Feb 12 as per John McGowan</t>
  </si>
  <si>
    <t>3302-0109-0100</t>
  </si>
  <si>
    <t>COMPASS - MERCHANDISE (Constant)</t>
  </si>
  <si>
    <t>Cineplex</t>
  </si>
  <si>
    <t>3303-0109-0100</t>
  </si>
  <si>
    <t>COMPASS - THIRD PARTY</t>
  </si>
  <si>
    <t>3701-0109-0100</t>
  </si>
  <si>
    <t>COMPASS - GO - B/C CONTRIBUTIONS</t>
  </si>
  <si>
    <t>Remove line item as minimal amount</t>
  </si>
  <si>
    <t>3801-0109-0100</t>
  </si>
  <si>
    <t>COMPASS- MISC. REVENUE</t>
  </si>
  <si>
    <t>Remove line item (orig for HSR U-Pass on PRESTO replacement card fee)</t>
  </si>
  <si>
    <t>4001-0109-0100</t>
  </si>
  <si>
    <t>COMPASS - COS - HSR/BT TICKETS</t>
  </si>
  <si>
    <t>4003-0109-0100</t>
  </si>
  <si>
    <t>COMPASS - COS - HSR SPOS EXP</t>
  </si>
  <si>
    <t>4015-0109-0100</t>
  </si>
  <si>
    <t>COMPASS - COS - NOW PREPAID</t>
  </si>
  <si>
    <t>4054-0109-0100</t>
  </si>
  <si>
    <t>COMPASS - COS - GREYHOUND</t>
  </si>
  <si>
    <t>4055-0109-0100</t>
  </si>
  <si>
    <t>COMPASS - COS - GO TRANSIT</t>
  </si>
  <si>
    <t>4056-0109-0100</t>
  </si>
  <si>
    <t>COMPASS - COS - COACH CDA</t>
  </si>
  <si>
    <t>4302-0109-0100</t>
  </si>
  <si>
    <t>COMPASS - COS - MERCHANDISE (Constant)</t>
  </si>
  <si>
    <t>5003-0109-0100</t>
  </si>
  <si>
    <t>COMPASS - OFFICE SUPPLIES</t>
  </si>
  <si>
    <t>5101-0109-0100</t>
  </si>
  <si>
    <t>COMPASS - TELEPHONE</t>
  </si>
  <si>
    <t>5301-0109-0100</t>
  </si>
  <si>
    <t>COMPASS - CLEANING SUPPLIES</t>
  </si>
  <si>
    <t>5501-0109-0100</t>
  </si>
  <si>
    <t>COMPASS - REPAIRS &amp; MTCE.</t>
  </si>
  <si>
    <t>6301-0109</t>
  </si>
  <si>
    <t>COMPASS - BUS TICKET EXP.</t>
  </si>
  <si>
    <t>? Remove line item</t>
  </si>
  <si>
    <t>6303-0109-0100</t>
  </si>
  <si>
    <t>COMPASS - THIRD PARTY EXP.</t>
  </si>
  <si>
    <t>6402-0109-0100</t>
  </si>
  <si>
    <t>COMPASS - AWARDS &amp; MEETINGS</t>
  </si>
  <si>
    <t>6403-0109-0100</t>
  </si>
  <si>
    <t>COMPASS - STAFF TRAINING</t>
  </si>
  <si>
    <t>6501-0109-0100</t>
  </si>
  <si>
    <t>COMPASS - ADV. &amp; PROMO.</t>
  </si>
  <si>
    <t>merch not purchased 2019-2020 - used up current merch</t>
  </si>
  <si>
    <t>6701-0109-0100</t>
  </si>
  <si>
    <t>COMPASS - UNIFORMS</t>
  </si>
  <si>
    <t>did not purchase this yr (majority returning staff)</t>
  </si>
  <si>
    <t>6901-0109-0100</t>
  </si>
  <si>
    <t>COMPASS - TRAVEL &amp; CONFERENCE</t>
  </si>
  <si>
    <t>7001-0109-0100</t>
  </si>
  <si>
    <t>COMPASS - WAGES</t>
  </si>
  <si>
    <t>should be less with summer closure</t>
  </si>
  <si>
    <t>7101-0109-0100</t>
  </si>
  <si>
    <t>COMPASS - BENEFITS</t>
  </si>
  <si>
    <t>7401-0109-0100</t>
  </si>
  <si>
    <t>COMPASS - BANK CHARGES</t>
  </si>
  <si>
    <t>7515-0109-0100</t>
  </si>
  <si>
    <t>COMPASS - CASH (OVER)/SHORT</t>
  </si>
  <si>
    <t>7591-0109</t>
  </si>
  <si>
    <t>COMPASS - BAD DEBTS</t>
  </si>
  <si>
    <t>8001-0109-0100</t>
  </si>
  <si>
    <t>COMPASS - DEPRECIATION EXP.</t>
  </si>
  <si>
    <t>8501-0109-0100</t>
  </si>
  <si>
    <t>COMPASS - HST/ GST EXPENSE</t>
  </si>
  <si>
    <t>Dept. 0112 - Ombuds Office</t>
  </si>
  <si>
    <t>5003-0112-0500</t>
  </si>
  <si>
    <t>OMBD - OFFICE SUPPLIES</t>
  </si>
  <si>
    <t>5101-0112-0500</t>
  </si>
  <si>
    <t>OMBD - TELEPHONE</t>
  </si>
  <si>
    <t>5301-0112-0500</t>
  </si>
  <si>
    <t>OMBD - COMP. SUPP. &amp; SOFTWARE</t>
  </si>
  <si>
    <t>5501-0112-0500</t>
  </si>
  <si>
    <t>OMBD - REPAIRS &amp; MTCE.</t>
  </si>
  <si>
    <t>5905-0112-0500</t>
  </si>
  <si>
    <t>OMBD - MEMBERSHIPS</t>
  </si>
  <si>
    <t>6501-0112-0500</t>
  </si>
  <si>
    <t>OMBD - ADV. &amp; PROMO.</t>
  </si>
  <si>
    <t>6601-0112-0500</t>
  </si>
  <si>
    <t>OMBD - TRANSFER TO UNIVERSITY</t>
  </si>
  <si>
    <t>6901-0112-0500</t>
  </si>
  <si>
    <t>OMBD - TRAVEL &amp; CONFERENCE</t>
  </si>
  <si>
    <t>7599-0112-0500</t>
  </si>
  <si>
    <t>OMBD - OVERHEAD</t>
  </si>
  <si>
    <t>8001-0112-0500</t>
  </si>
  <si>
    <t>OMBD- DEPRECIATION EXP.</t>
  </si>
  <si>
    <t>Dept. 0113 - Campus Events</t>
  </si>
  <si>
    <t>3301-0113-0100</t>
  </si>
  <si>
    <t>CMPV - ORIENTATION -SIDEWALK</t>
  </si>
  <si>
    <t>3308-0113-0100</t>
  </si>
  <si>
    <t>CMPV - ANNUAL - GOLF TOURNAMENT</t>
  </si>
  <si>
    <t>3314-0113-0100</t>
  </si>
  <si>
    <t>CMPV - ORIENT - STRATEGIC THEMES</t>
  </si>
  <si>
    <t>3315-0113-0100</t>
  </si>
  <si>
    <t>CMPV - ORIENTATION - SPONSORSHIP</t>
  </si>
  <si>
    <t>3321-0113-0100</t>
  </si>
  <si>
    <t>CMPV - HOMECOMING</t>
  </si>
  <si>
    <t>3399-0113-0100</t>
  </si>
  <si>
    <t>CMPV - IMAGINUS</t>
  </si>
  <si>
    <t>Make approx. 27k from them plus they pay us back for our staff @ 3lk</t>
  </si>
  <si>
    <t>3520-0113-0100</t>
  </si>
  <si>
    <t>CMPV - EVENT SPONSORSHIP</t>
  </si>
  <si>
    <t>Money went to wrong budget line- remove budget line</t>
  </si>
  <si>
    <t>3525-0113-0100</t>
  </si>
  <si>
    <t>CMPV - FALL EVENTS REVENUE</t>
  </si>
  <si>
    <t>Do larger events in the fall than in the winter</t>
  </si>
  <si>
    <t>3530-0113-0100</t>
  </si>
  <si>
    <t>CMPV - WINTER EVENTS REVENUE</t>
  </si>
  <si>
    <t>3531-0113-0100</t>
  </si>
  <si>
    <t>CMPV - TWELVE 80 EVENTS</t>
  </si>
  <si>
    <t>reduced by 5k. We spent about 6000 on trivia nights</t>
  </si>
  <si>
    <t>3601-0113-0100</t>
  </si>
  <si>
    <t>CMPV - EXTERNAL</t>
  </si>
  <si>
    <t>3602-0113-0100</t>
  </si>
  <si>
    <t>CMPV - MUSC</t>
  </si>
  <si>
    <t>3603-0113-0100</t>
  </si>
  <si>
    <t>CMPV - INTERNAL</t>
  </si>
  <si>
    <t>3802-0113-0100</t>
  </si>
  <si>
    <t>CMPV - CHARITY BALL</t>
  </si>
  <si>
    <t>5003-0113-0100</t>
  </si>
  <si>
    <t>CMPV - OFFICE SUPPLIES</t>
  </si>
  <si>
    <t>5101-0113-0100</t>
  </si>
  <si>
    <t>CMPV - TELEPHONE</t>
  </si>
  <si>
    <t>5201-0113-0100</t>
  </si>
  <si>
    <t>CMPV - PHOTOCOPYING</t>
  </si>
  <si>
    <t>REMOVE LINE</t>
  </si>
  <si>
    <t>5501-0113-0100</t>
  </si>
  <si>
    <t>CMPV - REPAIRS &amp; MTCE.</t>
  </si>
  <si>
    <t>5715-0113-0100</t>
  </si>
  <si>
    <t>CMPV - RENT EXPENSE - EQUIPMENT</t>
  </si>
  <si>
    <t xml:space="preserve">* less rental equipment for student pop. This year, but may go up again next year. </t>
  </si>
  <si>
    <t>5901-0113-0100</t>
  </si>
  <si>
    <t>CMPV - SUBSCRIPTIONS</t>
  </si>
  <si>
    <t>Intellivent costs 3k on it's own and live stream producer for SRA - we are also adding autocad and adobe to this line</t>
  </si>
  <si>
    <t>5905-0113-0000</t>
  </si>
  <si>
    <t>CMPV - MEMBERSHIPS</t>
  </si>
  <si>
    <t>5915-0113-0100</t>
  </si>
  <si>
    <t>CMPV - SOCAN LICENSE FEES</t>
  </si>
  <si>
    <t>6001-0113-0100</t>
  </si>
  <si>
    <t>CMPV - TWELVE 80 ENTERTAINMENT</t>
  </si>
  <si>
    <t>6108-0113-0100</t>
  </si>
  <si>
    <t>CMPV - GOLF TOURNAMENT</t>
  </si>
  <si>
    <t>6146-0113-0100</t>
  </si>
  <si>
    <t>CMPV - MSU EGG NOG</t>
  </si>
  <si>
    <t>6147-0113-0100</t>
  </si>
  <si>
    <t>CMPV - STAFF RECOGNITION</t>
  </si>
  <si>
    <t>6301-0113-0100</t>
  </si>
  <si>
    <t>CMPV - SIDEWALK SALE</t>
  </si>
  <si>
    <t>Variable fee based on number ofvendors that participate</t>
  </si>
  <si>
    <t>6302-0113-0100</t>
  </si>
  <si>
    <t>CMPV - ORIENT - MAC PASS</t>
  </si>
  <si>
    <t>I have upped some of these to account for staffing costs which show up under wages</t>
  </si>
  <si>
    <t>6303-0113-0100</t>
  </si>
  <si>
    <t>CMPV -  ORIENT - EXPENSES</t>
  </si>
  <si>
    <t>6304-0113-0100</t>
  </si>
  <si>
    <t>CMPV - ORIENT - CASINO</t>
  </si>
  <si>
    <t>6305-0113-0100</t>
  </si>
  <si>
    <t>CMPV - ORIENT - MAC CONNECTOR</t>
  </si>
  <si>
    <t>6307-0113-0100</t>
  </si>
  <si>
    <t>CMPV - ORIENT - T-SHIRTS</t>
  </si>
  <si>
    <t>6310-0113-0100</t>
  </si>
  <si>
    <t>CMPV - ORIENT - PRODUCTION EXP.</t>
  </si>
  <si>
    <t>6311-0113-0100</t>
  </si>
  <si>
    <t>CMPV - ORIENT - MISC. EVENTS</t>
  </si>
  <si>
    <t>6312-0113-0100</t>
  </si>
  <si>
    <t>CMPV - ORIENT - SAT CONCERT</t>
  </si>
  <si>
    <t>6314-0113-0100</t>
  </si>
  <si>
    <t>CMPV - ORIENT - STRAT THEMES EXP</t>
  </si>
  <si>
    <t>6321-0113-0100</t>
  </si>
  <si>
    <t>CMPV - HOMECOMING CONCERT</t>
  </si>
  <si>
    <t>6327-0113-0100</t>
  </si>
  <si>
    <t>CMPV - ANNUAL YR END PARTY</t>
  </si>
  <si>
    <t>6328-0113-0100</t>
  </si>
  <si>
    <t>6331-0113-0100</t>
  </si>
  <si>
    <t>CMPV - EVENTS - MISCELLANEOUS</t>
  </si>
  <si>
    <t>REMOVE LINE -  Current expenses shown are under the wrong budget line</t>
  </si>
  <si>
    <t>6402-0113-0100</t>
  </si>
  <si>
    <t>CMPV - AWARDS &amp; MEETINGS</t>
  </si>
  <si>
    <t>6494-0113-0100</t>
  </si>
  <si>
    <t>CMPV - VOLUNTEER RECOG. NIGHT</t>
  </si>
  <si>
    <t>6501-0113-0100</t>
  </si>
  <si>
    <t>CMPV - ADV. &amp; PROMO.</t>
  </si>
  <si>
    <t xml:space="preserve">We scaled back on this cost this year to be safe but are hoping to make a bigger presence next year. </t>
  </si>
  <si>
    <t>6520-0113-0100</t>
  </si>
  <si>
    <t>CMPV - STUDENT GRP PROGRAMMING</t>
  </si>
  <si>
    <t>6525-0113-0100</t>
  </si>
  <si>
    <t>CMPV - FALL EVENTS EXPENSES</t>
  </si>
  <si>
    <t>Do larger event in fall vs. winter</t>
  </si>
  <si>
    <t>6530-0113-0100</t>
  </si>
  <si>
    <t>CMPV - WINTER EVENTS EXPENSES</t>
  </si>
  <si>
    <t>6603-0113-0100</t>
  </si>
  <si>
    <t>CMPV - PURCHASED SERVICES</t>
  </si>
  <si>
    <t xml:space="preserve">Reduced - We have started putting purchased services with the associated event instead of separating it out. Also we are doing less large events for the student population which goes into third party services. </t>
  </si>
  <si>
    <t>6604-0113-0100</t>
  </si>
  <si>
    <t>CMPV - SUPPLIES</t>
  </si>
  <si>
    <t>6901-0113-0100</t>
  </si>
  <si>
    <t>CMPV - TRAVEL &amp; CONFERENCE</t>
  </si>
  <si>
    <t>6912-0113-0000</t>
  </si>
  <si>
    <t>CMPV - TRAVEL (DONT USE)</t>
  </si>
  <si>
    <t>7001-0113-0100</t>
  </si>
  <si>
    <t>CMPV - WAGES</t>
  </si>
  <si>
    <t>7101-0113-0100</t>
  </si>
  <si>
    <t>CMPV - BENEFITS</t>
  </si>
  <si>
    <t>7401-0113-0100</t>
  </si>
  <si>
    <t>CMPV - BANK FEES</t>
  </si>
  <si>
    <t>7515-0113-0100</t>
  </si>
  <si>
    <t>CMPV - CASH (OVER)/SHORT</t>
  </si>
  <si>
    <t>8001-0113-0100</t>
  </si>
  <si>
    <t>CMPV - DEPRECIATION EXP.</t>
  </si>
  <si>
    <t>8501-0113-0100</t>
  </si>
  <si>
    <t>CMPV -HST/  GST EXPENSE</t>
  </si>
  <si>
    <t>Dept. 0115 - The Silhouette</t>
  </si>
  <si>
    <t>3111-0115-0100</t>
  </si>
  <si>
    <t>SILH - ADVERTISING SALES</t>
  </si>
  <si>
    <t>3115-0115-0100</t>
  </si>
  <si>
    <t>SILH - ADVERTISING SALES - INTERNAL</t>
  </si>
  <si>
    <t>5003-0115-0100</t>
  </si>
  <si>
    <t>SILH - OFFICE SUPPLIES</t>
  </si>
  <si>
    <t>5101-0115-0100</t>
  </si>
  <si>
    <t>SILH - TELEPHONE</t>
  </si>
  <si>
    <t>5203-0115-0100</t>
  </si>
  <si>
    <t>SILH - PRINTING EXPENSE</t>
  </si>
  <si>
    <t>monthly print (8 copies/year, $2,500/issue)</t>
  </si>
  <si>
    <t>5205-0115-0100</t>
  </si>
  <si>
    <t>SILH - PHOTOGRAPHIC EXP</t>
  </si>
  <si>
    <t>Sil hires photographer</t>
  </si>
  <si>
    <t>5252-0115-0100</t>
  </si>
  <si>
    <t>SILH - AD ARTWORK &amp; LAYOUT</t>
  </si>
  <si>
    <t>less print, less adds to layout</t>
  </si>
  <si>
    <t>5266-0115-0100</t>
  </si>
  <si>
    <t>SILH - BOUND VOLUME</t>
  </si>
  <si>
    <t>5301-0115-0100</t>
  </si>
  <si>
    <t>SILH - COMP SUPPLY &amp; SOFTWARE</t>
  </si>
  <si>
    <t>5501-0115-0100</t>
  </si>
  <si>
    <t>SILH - REPAIRS &amp; MTCE.</t>
  </si>
  <si>
    <t>5901-0115-0100</t>
  </si>
  <si>
    <t>SILH - SUBSCRIPTIONS</t>
  </si>
  <si>
    <t>6494-0115-0100</t>
  </si>
  <si>
    <t>SILH - VOLUNTEER INCENT.</t>
  </si>
  <si>
    <t>6501-0115-0100</t>
  </si>
  <si>
    <t>SILH - ADV. &amp; PROMO.</t>
  </si>
  <si>
    <t>6604-0115-0100</t>
  </si>
  <si>
    <t>SILH - SUPPLIES</t>
  </si>
  <si>
    <t>6715-0115-0100</t>
  </si>
  <si>
    <t>SILH - PURCHASED SERVICES</t>
  </si>
  <si>
    <t xml:space="preserve">less print, less distribution </t>
  </si>
  <si>
    <t>6801-0115-0100</t>
  </si>
  <si>
    <t>SILH - TRAINING &amp; DEVELOPMENT</t>
  </si>
  <si>
    <t>more rigourous training in summer</t>
  </si>
  <si>
    <t>6901-0115-0100</t>
  </si>
  <si>
    <t>SILH - TRAVEL &amp; CONFERENCE</t>
  </si>
  <si>
    <t>7001-0115-0100</t>
  </si>
  <si>
    <t>SILH - WAGES</t>
  </si>
  <si>
    <t xml:space="preserve">some part-time staff positions removed </t>
  </si>
  <si>
    <t>7101-0115-0100</t>
  </si>
  <si>
    <t>SILH - BENEFITS</t>
  </si>
  <si>
    <t>7591-0115-0100</t>
  </si>
  <si>
    <t>SILH - BAD DEBTS</t>
  </si>
  <si>
    <t>8001-0115-0100</t>
  </si>
  <si>
    <t>SILH - DEPRECIATION EXP.</t>
  </si>
  <si>
    <t>8501-0115-0100</t>
  </si>
  <si>
    <t>SILH - HST/ GST EXPENSE</t>
  </si>
  <si>
    <t>Dept. 0501 - CFMU General</t>
  </si>
  <si>
    <t>3121-0501-0100</t>
  </si>
  <si>
    <t>CFMU - ADVERTISING SALES - RADIO</t>
  </si>
  <si>
    <t>3206-0501-0100</t>
  </si>
  <si>
    <t>CFMU - FEES REVENUE</t>
  </si>
  <si>
    <t>3612-0501-0100</t>
  </si>
  <si>
    <t>CFMU - GRANTS - MCMASTER UNIV.</t>
  </si>
  <si>
    <t>3704-0501-0100</t>
  </si>
  <si>
    <t>CFMU - INT. INCOME - SECURITIES</t>
  </si>
  <si>
    <t>3801-0501-0100</t>
  </si>
  <si>
    <t>CFMU - OTHER REVENUE</t>
  </si>
  <si>
    <t>3831-0501-0100</t>
  </si>
  <si>
    <t>CFMU - FUNDRAISING REVENUE</t>
  </si>
  <si>
    <t>5003-0501-0100</t>
  </si>
  <si>
    <t>CFMU - OFFICE SUPPLIES</t>
  </si>
  <si>
    <t>5010-0501-0100</t>
  </si>
  <si>
    <t>CFMU - POSTAGE</t>
  </si>
  <si>
    <t>5101-0501-0100</t>
  </si>
  <si>
    <t>CFMU - TELEPHONE</t>
  </si>
  <si>
    <t>5201-0501-0100</t>
  </si>
  <si>
    <t>CFMU - PHOTOCOPYING</t>
  </si>
  <si>
    <t>5203-0501-0100</t>
  </si>
  <si>
    <t>CFMU - PRINTING EXPENSE</t>
  </si>
  <si>
    <t>More print advertising through Underground (handbills with printed schedules and MSU large window poster</t>
  </si>
  <si>
    <t>5401-0501-0100</t>
  </si>
  <si>
    <t>CFMU - INSURANCE - BRDCST LIAB.</t>
  </si>
  <si>
    <t>5501-0501-0100</t>
  </si>
  <si>
    <t>CFMU - REPAIRS &amp; MTCE.</t>
  </si>
  <si>
    <t>New surveillance equipment install. Broadcast gear (L&amp;M) / Video (Henry's)</t>
  </si>
  <si>
    <t>5551-0501-0100</t>
  </si>
  <si>
    <t>CFMU- R&amp;M - COMPUTERS</t>
  </si>
  <si>
    <t>WWWorks contract / Parallel Contract</t>
  </si>
  <si>
    <t>5901-0501-0100</t>
  </si>
  <si>
    <t>CFMU - SUBSCRIPTIONS</t>
  </si>
  <si>
    <t>Increase  due to new CMRRA  / new CMJ sub.</t>
  </si>
  <si>
    <t>5905-0501-0100</t>
  </si>
  <si>
    <t>CFMU - MEMBERSHIPS</t>
  </si>
  <si>
    <t>SOCAN FEE /National Campus Radio  Association Fee</t>
  </si>
  <si>
    <t>6501-0501-0100</t>
  </si>
  <si>
    <t>CFMU - ADV. &amp; PROMO.</t>
  </si>
  <si>
    <t>Additional promo merch for Welcome Week student giveaways (t-shirts /pens / tote bags)</t>
  </si>
  <si>
    <t>6715-0501-0100</t>
  </si>
  <si>
    <t>CFMU - PURCHASED SERVICES</t>
  </si>
  <si>
    <t>7001-0501-0100</t>
  </si>
  <si>
    <t>CFMU - WAGES</t>
  </si>
  <si>
    <t>7101-0501-0100</t>
  </si>
  <si>
    <t>CFMU - BENEFITS</t>
  </si>
  <si>
    <t>7591-0501-0100</t>
  </si>
  <si>
    <t>CFMU - BAD DEBTS</t>
  </si>
  <si>
    <t>7599-0501-0100</t>
  </si>
  <si>
    <t>CFMU - OVERHEAD</t>
  </si>
  <si>
    <t>8001-0501-0100</t>
  </si>
  <si>
    <t>CFMU - DEPRECIATION EXP.</t>
  </si>
  <si>
    <t>Dept. 0904 - Health Plan</t>
  </si>
  <si>
    <t>3204-0904-0100</t>
  </si>
  <si>
    <t>SHP - FEES REVENUE</t>
  </si>
  <si>
    <t>3704-0904-0100</t>
  </si>
  <si>
    <t>SHP - INVESTMENT INCOME</t>
  </si>
  <si>
    <t>5003-0904-0100</t>
  </si>
  <si>
    <t>SHP - OFFICE SUPPLIES</t>
  </si>
  <si>
    <t>6501-0904-0100</t>
  </si>
  <si>
    <t>SHP - ADVERTISING &amp; PROMO.</t>
  </si>
  <si>
    <t>6601-0904-0100</t>
  </si>
  <si>
    <t>SHP - PREMIUMS PAID</t>
  </si>
  <si>
    <t>6605-0904-0100</t>
  </si>
  <si>
    <t>SHP - ADMIN FEES</t>
  </si>
  <si>
    <t>7521-0904-0100</t>
  </si>
  <si>
    <t>SHP- ADMIN - OPT OUT/ ADD ON</t>
  </si>
  <si>
    <t>Dept. 0602 - Marmor Current</t>
  </si>
  <si>
    <t>3203-0602-0100</t>
  </si>
  <si>
    <t>MARMOR - FEES REVENUE</t>
  </si>
  <si>
    <t>5010-0602-0100</t>
  </si>
  <si>
    <t>MARMOR - POSTAGE</t>
  </si>
  <si>
    <t>5203-0602-0100</t>
  </si>
  <si>
    <t>MARMOR - PRINTING EXPENSE</t>
  </si>
  <si>
    <t>5213-0602-0100</t>
  </si>
  <si>
    <t>MARMOR - PRODUCTION EXPENSE</t>
  </si>
  <si>
    <t>7001-0602-0100</t>
  </si>
  <si>
    <t>MARMOR - WAGES</t>
  </si>
  <si>
    <t>7101-0602-0100</t>
  </si>
  <si>
    <t>MARMOR - BENEFITS</t>
  </si>
  <si>
    <t>Dept. 1100 - Dental Plan current</t>
  </si>
  <si>
    <t>3204-1100-0100</t>
  </si>
  <si>
    <t>DENTAL PLAN - FEES REVENUE</t>
  </si>
  <si>
    <t>5003-1100-0100</t>
  </si>
  <si>
    <t>DENTAL PLAN - OFFICE SUPPLIES</t>
  </si>
  <si>
    <t>6501-1100-0100</t>
  </si>
  <si>
    <t>DENTAL PLAN - ADV &amp; PROMO</t>
  </si>
  <si>
    <t>6601-1100-0100</t>
  </si>
  <si>
    <t>DENTAL PLAN - PREMIUMS PAID</t>
  </si>
  <si>
    <t>6605-1100-0100</t>
  </si>
  <si>
    <t>DENTAL PLAN - ADMIN FEES</t>
  </si>
  <si>
    <t>7521-1100-0100</t>
  </si>
  <si>
    <t>DENTAL PLAN- ADMIN - OPT OUT</t>
  </si>
  <si>
    <t>Dept. 0701 - University Centre Building Fund</t>
  </si>
  <si>
    <t>3205-0701-0100</t>
  </si>
  <si>
    <t>BLDF - FEES REVENUE</t>
  </si>
  <si>
    <t>5801-0701-0100</t>
  </si>
  <si>
    <t>BLDF - OCCUPANCY COSTS</t>
  </si>
  <si>
    <t>6494-0125-0100</t>
  </si>
  <si>
    <t>6494-0118-0300</t>
  </si>
  <si>
    <t>6804-0118-0300</t>
  </si>
  <si>
    <t>6502-0305-0100</t>
  </si>
  <si>
    <t>6410-0305-0100</t>
  </si>
  <si>
    <t>6104-0308-0300</t>
  </si>
  <si>
    <t>Benefits</t>
  </si>
  <si>
    <t>5905-0126-0100</t>
  </si>
  <si>
    <t>5906-0126-0100</t>
  </si>
  <si>
    <t>6305-0126-0100</t>
  </si>
  <si>
    <t>6306-0126-0100</t>
  </si>
  <si>
    <t>6901-0126-0100</t>
  </si>
  <si>
    <t>6804-0126-0100</t>
  </si>
  <si>
    <t>7001-0126-0100</t>
  </si>
  <si>
    <t>7101-0126-0100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</si>
</sst>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 #,##0.00_-;\-* #,##0.00_-;_-* &quot;-&quot;??_-;_-@_-"/>
    <numFmt numFmtId="165" formatCode="[$$]#,##0.00_);\([$$]#,##0.00\)"/>
    <numFmt numFmtId="166" formatCode="0.00_);\(0.00\)"/>
    <numFmt numFmtId="167" formatCode="0_);\(0\)"/>
    <numFmt numFmtId="168" formatCode="_([$$-409]* #,##0.00_);_([$$-409]* \(#,##0.00\);_([$$-409]* &quot;-&quot;??_);_(@_)"/>
  </numFmts>
  <fonts count="11" x14ac:knownFonts="1">
    <font>
      <sz val="10"/>
      <color rgb="FF000000"/>
      <name val="Times New Roman"/>
    </font>
    <font>
      <sz val="8.25"/>
      <color rgb="FF000000"/>
      <name val="Microsoft Sans Serif"/>
    </font>
    <font>
      <b/>
      <sz val="8.85"/>
      <color rgb="FF000000"/>
      <name val="Times New Roman"/>
    </font>
    <font>
      <b/>
      <sz val="10.65"/>
      <color rgb="FF800000"/>
      <name val="Arial"/>
    </font>
    <font>
      <b/>
      <sz val="8.85"/>
      <color rgb="FF000000"/>
      <name val="Arial"/>
    </font>
    <font>
      <sz val="8.85"/>
      <color rgb="FF000000"/>
      <name val="Times New Roman"/>
    </font>
    <font>
      <b/>
      <sz val="10"/>
      <color rgb="FF000000"/>
      <name val="Times New Roman"/>
    </font>
    <font>
      <sz val="8.25"/>
      <color rgb="FF000000"/>
      <name val="Microsoft Sans Serif"/>
      <family val="2"/>
    </font>
    <font>
      <sz val="10"/>
      <color rgb="FF000000"/>
      <name val="Times New Roman"/>
    </font>
    <font>
      <sz val="10"/>
      <color rgb="FF000000"/>
      <name val="Times New Roman"/>
      <family val="1"/>
    </font>
    <font>
      <sz val="8.25"/>
      <color theme="1"/>
      <name val="Microsoft Sans Serif"/>
      <family val="2"/>
    </font>
  </fonts>
  <fills count="3">
    <fill>
      <patternFill patternType="none"/>
    </fill>
    <fill>
      <patternFill patternType="gray125"/>
    </fill>
    <fill>
      <patternFill patternType="solid">
        <fgColor rgb="FFF8CBAD"/>
        <bgColor indexed="64"/>
      </patternFill>
    </fill>
  </fills>
  <borders count="3">
    <border>
      <left/>
      <right/>
      <top/>
      <bottom/>
      <diagonal/>
    </border>
    <border>
      <left/>
      <right/>
      <top/>
      <bottom style="thin">
        <color rgb="FF000000"/>
      </bottom>
      <diagonal/>
    </border>
    <border>
      <left/>
      <right/>
      <top style="thin">
        <color indexed="64"/>
      </top>
      <bottom/>
      <diagonal/>
    </border>
  </borders>
  <cellStyleXfs count="2">
    <xf numFmtId="0" fontId="0" fillId="0" borderId="0" applyAlignment="0"/>
    <xf numFmtId="44" fontId="8" fillId="0" borderId="0" applyFont="0" applyFill="0" applyBorder="0" applyAlignment="0" applyProtection="0"/>
  </cellStyleXfs>
  <cellXfs count="55">
    <xf numFmtId="0" fontId="0" fillId="0" borderId="0" xfId="0"/>
    <xf numFmtId="0" fontId="2"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left"/>
    </xf>
    <xf numFmtId="165" fontId="1" fillId="0" borderId="0" xfId="0" applyNumberFormat="1" applyFont="1" applyAlignment="1">
      <alignment horizontal="right"/>
    </xf>
    <xf numFmtId="10" fontId="1" fillId="0" borderId="0" xfId="0" applyNumberFormat="1" applyFont="1" applyAlignment="1">
      <alignment horizontal="right"/>
    </xf>
    <xf numFmtId="0" fontId="0" fillId="0" borderId="0" xfId="0" applyAlignment="1">
      <alignment horizontal="left"/>
    </xf>
    <xf numFmtId="0" fontId="0" fillId="0" borderId="0" xfId="0" applyAlignment="1">
      <alignment horizontal="right"/>
    </xf>
    <xf numFmtId="0" fontId="1" fillId="0" borderId="0" xfId="0" applyFont="1" applyAlignment="1">
      <alignment horizontal="right"/>
    </xf>
    <xf numFmtId="39" fontId="1" fillId="0" borderId="0" xfId="0" applyNumberFormat="1" applyFont="1" applyAlignment="1">
      <alignment horizontal="right"/>
    </xf>
    <xf numFmtId="0" fontId="1" fillId="0" borderId="1" xfId="0" applyFont="1" applyBorder="1" applyAlignment="1">
      <alignment horizontal="right"/>
    </xf>
    <xf numFmtId="166" fontId="7" fillId="0" borderId="0" xfId="0" applyNumberFormat="1" applyFont="1" applyAlignment="1">
      <alignment horizontal="right"/>
    </xf>
    <xf numFmtId="0" fontId="7" fillId="0" borderId="0" xfId="0" applyFont="1" applyAlignment="1">
      <alignment horizontal="right"/>
    </xf>
    <xf numFmtId="166" fontId="1" fillId="0" borderId="0" xfId="0" applyNumberFormat="1" applyFont="1" applyAlignment="1">
      <alignment horizontal="right"/>
    </xf>
    <xf numFmtId="0" fontId="7" fillId="0" borderId="0" xfId="0" applyFont="1" applyFill="1" applyAlignment="1">
      <alignment horizontal="right"/>
    </xf>
    <xf numFmtId="167" fontId="7" fillId="0" borderId="0" xfId="0" applyNumberFormat="1" applyFont="1" applyAlignment="1">
      <alignment horizontal="right"/>
    </xf>
    <xf numFmtId="167" fontId="1" fillId="0" borderId="0" xfId="0" applyNumberFormat="1" applyFont="1" applyAlignment="1">
      <alignment horizontal="right"/>
    </xf>
    <xf numFmtId="37" fontId="7" fillId="0" borderId="0" xfId="0" applyNumberFormat="1" applyFont="1" applyAlignment="1">
      <alignment horizontal="right"/>
    </xf>
    <xf numFmtId="0" fontId="7" fillId="0" borderId="1" xfId="0" applyFont="1" applyBorder="1" applyAlignment="1">
      <alignment horizontal="right"/>
    </xf>
    <xf numFmtId="37" fontId="1" fillId="0" borderId="0" xfId="0" applyNumberFormat="1" applyFont="1" applyAlignment="1">
      <alignment horizontal="right"/>
    </xf>
    <xf numFmtId="0" fontId="7" fillId="0" borderId="0" xfId="0" applyFont="1" applyAlignment="1"/>
    <xf numFmtId="39" fontId="7" fillId="0" borderId="0" xfId="0" applyNumberFormat="1" applyFont="1" applyAlignment="1">
      <alignment horizontal="right"/>
    </xf>
    <xf numFmtId="44" fontId="7" fillId="0" borderId="0" xfId="1" applyFont="1" applyAlignment="1">
      <alignment horizontal="right"/>
    </xf>
    <xf numFmtId="44" fontId="1" fillId="0" borderId="0" xfId="0" applyNumberFormat="1" applyFont="1" applyAlignment="1">
      <alignment horizontal="right"/>
    </xf>
    <xf numFmtId="3" fontId="7" fillId="0" borderId="0" xfId="0" applyNumberFormat="1" applyFont="1" applyAlignment="1">
      <alignment horizontal="right"/>
    </xf>
    <xf numFmtId="0" fontId="1" fillId="0" borderId="2" xfId="0" applyFont="1" applyBorder="1" applyAlignment="1">
      <alignment horizontal="right"/>
    </xf>
    <xf numFmtId="0" fontId="9" fillId="0" borderId="0" xfId="0" applyFont="1"/>
    <xf numFmtId="3" fontId="1" fillId="0" borderId="0" xfId="0" applyNumberFormat="1" applyFont="1" applyAlignment="1">
      <alignment horizontal="right"/>
    </xf>
    <xf numFmtId="0" fontId="0" fillId="0" borderId="0" xfId="0"/>
    <xf numFmtId="164" fontId="7" fillId="0" borderId="0" xfId="0" applyNumberFormat="1" applyFont="1" applyAlignment="1">
      <alignment horizontal="right"/>
    </xf>
    <xf numFmtId="3" fontId="0" fillId="0" borderId="0" xfId="0" applyNumberFormat="1" applyAlignment="1">
      <alignment horizontal="right"/>
    </xf>
    <xf numFmtId="3" fontId="0" fillId="0" borderId="0" xfId="0" applyNumberFormat="1"/>
    <xf numFmtId="4" fontId="0" fillId="0" borderId="0" xfId="0" applyNumberFormat="1"/>
    <xf numFmtId="10" fontId="0" fillId="0" borderId="0" xfId="0" applyNumberFormat="1"/>
    <xf numFmtId="168" fontId="1" fillId="0" borderId="0" xfId="0" applyNumberFormat="1" applyFont="1" applyAlignment="1">
      <alignment horizontal="right"/>
    </xf>
    <xf numFmtId="0" fontId="1" fillId="0" borderId="0" xfId="0" applyFont="1" applyFill="1" applyAlignment="1">
      <alignment horizontal="right"/>
    </xf>
    <xf numFmtId="39" fontId="1" fillId="2" borderId="0" xfId="0" applyNumberFormat="1" applyFont="1" applyFill="1" applyAlignment="1">
      <alignment horizontal="right"/>
    </xf>
    <xf numFmtId="39" fontId="1" fillId="0" borderId="1" xfId="0" applyNumberFormat="1" applyFont="1" applyBorder="1" applyAlignment="1">
      <alignment horizontal="right"/>
    </xf>
    <xf numFmtId="164" fontId="1" fillId="0" borderId="0" xfId="0" applyNumberFormat="1" applyFont="1" applyAlignment="1">
      <alignment horizontal="right"/>
    </xf>
    <xf numFmtId="0" fontId="5" fillId="0" borderId="0" xfId="0" applyFont="1" applyAlignment="1">
      <alignment horizontal="left"/>
    </xf>
    <xf numFmtId="0" fontId="0" fillId="0" borderId="0" xfId="0" applyAlignment="1"/>
    <xf numFmtId="0" fontId="7" fillId="0" borderId="0" xfId="0" applyFont="1" applyAlignment="1">
      <alignment horizontal="left"/>
    </xf>
    <xf numFmtId="164" fontId="7" fillId="0" borderId="0" xfId="0" applyNumberFormat="1" applyFont="1" applyFill="1" applyAlignment="1">
      <alignment horizontal="right"/>
    </xf>
    <xf numFmtId="0" fontId="7" fillId="0" borderId="0" xfId="0" applyFont="1" applyFill="1" applyAlignment="1">
      <alignment horizontal="right" wrapText="1"/>
    </xf>
    <xf numFmtId="3" fontId="7" fillId="0" borderId="0" xfId="0" applyNumberFormat="1" applyFont="1" applyFill="1" applyAlignment="1">
      <alignment horizontal="right"/>
    </xf>
    <xf numFmtId="0" fontId="10" fillId="0" borderId="0" xfId="0" applyFont="1" applyAlignment="1">
      <alignment horizontal="left"/>
    </xf>
    <xf numFmtId="0" fontId="5" fillId="0" borderId="0" xfId="0" applyFont="1" applyAlignment="1">
      <alignment horizontal="left"/>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horizontal="left"/>
    </xf>
    <xf numFmtId="0" fontId="0" fillId="0" borderId="0" xfId="0" applyAlignment="1"/>
    <xf numFmtId="0" fontId="7" fillId="0" borderId="0" xfId="0" applyFont="1" applyAlignment="1">
      <alignment horizontal="left"/>
    </xf>
    <xf numFmtId="0" fontId="7" fillId="0" borderId="0" xfId="0" applyFont="1" applyAlignment="1">
      <alignment horizontal="left" vertical="center"/>
    </xf>
    <xf numFmtId="0" fontId="7"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John McGowan, General Manager" id="{A6AA32E6-3A1E-4409-BF92-E59EF2C89A6A}" userId="S::gm@msu.mcmaster.ca::96344f66-1166-4c60-851b-ed536afc3f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9" dT="2020-03-19T16:45:22.92" personId="{A6AA32E6-3A1E-4409-BF92-E59EF2C89A6A}" id="{483B24FA-D4B8-4342-9EAF-5C036BC89843}">
    <text xml:space="preserve">The Ombuds Office is potentially expanding their operations by adding additonal staff.  At this time it is not projected to increase the MSU's financial responsibilities to the office 
</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0"/>
  <sheetViews>
    <sheetView topLeftCell="A5" workbookViewId="0">
      <selection activeCell="B23" sqref="B23"/>
    </sheetView>
  </sheetViews>
  <sheetFormatPr defaultColWidth="9" defaultRowHeight="12.75" x14ac:dyDescent="0.2"/>
  <cols>
    <col min="1" max="1" width="0.6640625" customWidth="1"/>
    <col min="2" max="2" width="41.1640625" customWidth="1"/>
    <col min="3" max="3" width="16.33203125" customWidth="1"/>
    <col min="4" max="4" width="15.6640625" customWidth="1"/>
    <col min="5" max="5" width="15.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c r="B9" s="4" t="s">
        <v>21</v>
      </c>
      <c r="C9" s="10">
        <f>'ADMINISTRATION-A'!C46</f>
        <v>-2344983.5151999998</v>
      </c>
      <c r="D9" s="10">
        <v>-4986271.9000000004</v>
      </c>
      <c r="E9" s="10">
        <v>-7479407.8499999996</v>
      </c>
      <c r="F9" s="10">
        <v>-1801819</v>
      </c>
      <c r="G9" s="10">
        <v>-2500358.58</v>
      </c>
      <c r="H9" s="10">
        <v>-1932266.64</v>
      </c>
      <c r="I9" s="6">
        <v>-1</v>
      </c>
      <c r="J9" s="9"/>
    </row>
    <row r="10" spans="1:10" x14ac:dyDescent="0.2">
      <c r="A10" s="40"/>
      <c r="B10" s="4" t="s">
        <v>22</v>
      </c>
      <c r="C10" s="10">
        <f>'ICT DEPT-A'!C20</f>
        <v>204358.3</v>
      </c>
      <c r="D10" s="10">
        <v>115710.67</v>
      </c>
      <c r="E10" s="10">
        <v>173566.005</v>
      </c>
      <c r="F10" s="10">
        <v>192950</v>
      </c>
      <c r="G10" s="10">
        <v>215023.88</v>
      </c>
      <c r="H10" s="9"/>
      <c r="I10" s="6">
        <v>-1</v>
      </c>
      <c r="J10" s="9"/>
    </row>
    <row r="11" spans="1:10" x14ac:dyDescent="0.2">
      <c r="A11" s="40"/>
      <c r="B11" s="4" t="s">
        <v>23</v>
      </c>
      <c r="C11" s="10">
        <f>'SCHEDULE A-F'!C7</f>
        <v>-91678.382000000012</v>
      </c>
      <c r="D11" s="10">
        <v>108022.96</v>
      </c>
      <c r="E11" s="10">
        <v>162034.44</v>
      </c>
      <c r="F11" s="10">
        <v>-143817</v>
      </c>
      <c r="G11" s="10">
        <v>379558.48</v>
      </c>
      <c r="H11" s="10">
        <v>230040.58</v>
      </c>
      <c r="I11" s="6">
        <v>-1</v>
      </c>
      <c r="J11" s="10"/>
    </row>
    <row r="12" spans="1:10" x14ac:dyDescent="0.2">
      <c r="A12" s="40"/>
      <c r="B12" s="4" t="s">
        <v>24</v>
      </c>
      <c r="C12" s="10">
        <f>'SCHEDULE B-F'!C7</f>
        <v>43085</v>
      </c>
      <c r="D12" s="10">
        <v>55877.83</v>
      </c>
      <c r="E12" s="10">
        <v>83816.744999999995</v>
      </c>
      <c r="F12" s="10">
        <v>38405</v>
      </c>
      <c r="G12" s="10">
        <v>12618.92</v>
      </c>
      <c r="H12" s="10">
        <v>16245.9</v>
      </c>
      <c r="I12" s="6">
        <v>-1</v>
      </c>
      <c r="J12" s="10"/>
    </row>
    <row r="13" spans="1:10" x14ac:dyDescent="0.2">
      <c r="A13" s="40"/>
      <c r="B13" s="4" t="s">
        <v>25</v>
      </c>
      <c r="C13" s="10">
        <f>'SCHEDULE C-F'!C7</f>
        <v>1268795</v>
      </c>
      <c r="D13" s="10">
        <v>699216.53</v>
      </c>
      <c r="E13" s="10">
        <v>1048824.7949999999</v>
      </c>
      <c r="F13" s="10">
        <v>1239790</v>
      </c>
      <c r="G13" s="10">
        <v>1385714.03</v>
      </c>
      <c r="H13" s="10">
        <v>1359583.97</v>
      </c>
      <c r="I13" s="6">
        <v>-1</v>
      </c>
      <c r="J13" s="10"/>
    </row>
    <row r="14" spans="1:10" x14ac:dyDescent="0.2">
      <c r="A14" s="40"/>
      <c r="B14" s="4" t="s">
        <v>26</v>
      </c>
      <c r="C14" s="10">
        <f>'SCHEDULE D-F'!C7</f>
        <v>715970</v>
      </c>
      <c r="D14" s="10">
        <v>583858.37</v>
      </c>
      <c r="E14" s="10">
        <v>875787.55500000005</v>
      </c>
      <c r="F14" s="10">
        <v>734255</v>
      </c>
      <c r="G14" s="10">
        <v>919885.80799999996</v>
      </c>
      <c r="H14" s="10">
        <v>904793.5</v>
      </c>
      <c r="I14" s="6">
        <v>-1</v>
      </c>
      <c r="J14" s="10"/>
    </row>
    <row r="15" spans="1:10" x14ac:dyDescent="0.2">
      <c r="A15" s="40"/>
      <c r="B15" s="4" t="s">
        <v>27</v>
      </c>
      <c r="C15" s="10">
        <f>'CFMU GENERAL-A'!C33</f>
        <v>-4000</v>
      </c>
      <c r="D15" s="10">
        <v>183466.95</v>
      </c>
      <c r="E15" s="10">
        <v>275200.42499999999</v>
      </c>
      <c r="F15" s="10">
        <v>111650</v>
      </c>
      <c r="G15" s="10">
        <v>-33039.46</v>
      </c>
      <c r="H15" s="10">
        <v>67858.850000000006</v>
      </c>
      <c r="I15" s="6">
        <v>-1</v>
      </c>
      <c r="J15" s="10"/>
    </row>
    <row r="16" spans="1:10" x14ac:dyDescent="0.2">
      <c r="A16" s="40"/>
      <c r="B16" s="4" t="s">
        <v>28</v>
      </c>
      <c r="C16" s="37">
        <f>'MARMOR CURRENT-A'!C16</f>
        <v>80000</v>
      </c>
      <c r="D16" s="10">
        <v>9.48</v>
      </c>
      <c r="E16" s="10">
        <v>14.22</v>
      </c>
      <c r="F16" s="10">
        <v>121500</v>
      </c>
      <c r="G16" s="10">
        <v>195907.07</v>
      </c>
      <c r="H16" s="10">
        <v>117458.05</v>
      </c>
      <c r="I16" s="6">
        <v>-1</v>
      </c>
      <c r="J16" s="10"/>
    </row>
    <row r="17" spans="1:10" x14ac:dyDescent="0.2">
      <c r="A17" s="40"/>
      <c r="B17" s="4" t="s">
        <v>29</v>
      </c>
      <c r="C17" s="10">
        <f>'Student Health Plan-A'!C17</f>
        <v>-176236.15319999983</v>
      </c>
      <c r="D17" s="10">
        <v>1993433.98</v>
      </c>
      <c r="E17" s="10">
        <v>2990150.97</v>
      </c>
      <c r="F17" s="10">
        <v>-287200</v>
      </c>
      <c r="G17" s="10">
        <v>-321750.95</v>
      </c>
      <c r="H17" s="10">
        <v>-284053.48</v>
      </c>
      <c r="I17" s="6">
        <v>-1</v>
      </c>
      <c r="J17" s="10"/>
    </row>
    <row r="18" spans="1:10" x14ac:dyDescent="0.2">
      <c r="A18" s="40"/>
      <c r="B18" s="4" t="s">
        <v>30</v>
      </c>
      <c r="C18" s="10">
        <f>'DENTAL CURRENT-A'!C16</f>
        <v>-91028.99840000039</v>
      </c>
      <c r="D18" s="10">
        <v>2328108.0099999998</v>
      </c>
      <c r="E18" s="10">
        <v>3492162.0150000001</v>
      </c>
      <c r="F18" s="10">
        <v>-77115</v>
      </c>
      <c r="G18" s="10">
        <v>-88193.279999999999</v>
      </c>
      <c r="H18" s="10">
        <v>1221.3699999999999</v>
      </c>
      <c r="I18" s="6">
        <v>-1</v>
      </c>
      <c r="J18" s="10"/>
    </row>
    <row r="19" spans="1:10" x14ac:dyDescent="0.2">
      <c r="A19" s="40"/>
      <c r="B19" s="4" t="s">
        <v>31</v>
      </c>
      <c r="C19" s="10">
        <f>'UNI CENTRE-A'!C12</f>
        <v>-46349</v>
      </c>
      <c r="D19" s="9">
        <v>0</v>
      </c>
      <c r="E19" s="10">
        <f>'UNI CENTRE-A'!E12</f>
        <v>-471737.82</v>
      </c>
      <c r="F19" s="10">
        <v>-46349</v>
      </c>
      <c r="G19" s="10">
        <v>-118707.88</v>
      </c>
      <c r="H19" s="10">
        <v>-111367.52</v>
      </c>
      <c r="I19" s="6">
        <v>-1</v>
      </c>
      <c r="J19" s="9"/>
    </row>
    <row r="20" spans="1:10" x14ac:dyDescent="0.2">
      <c r="A20" s="40"/>
      <c r="B20" s="4"/>
      <c r="C20" s="11"/>
      <c r="D20" s="11"/>
      <c r="E20" s="11"/>
      <c r="F20" s="11"/>
      <c r="G20" s="11"/>
      <c r="H20" s="11"/>
      <c r="I20" s="11"/>
      <c r="J20" s="11"/>
    </row>
    <row r="21" spans="1:10" x14ac:dyDescent="0.2">
      <c r="A21" s="40"/>
      <c r="B21" s="4" t="s">
        <v>32</v>
      </c>
      <c r="C21" s="10">
        <f>SUM(C9:C19)</f>
        <v>-442067.74880000041</v>
      </c>
      <c r="D21" s="10">
        <v>1081432.8799999999</v>
      </c>
      <c r="E21" s="10">
        <v>1622149.32</v>
      </c>
      <c r="F21" s="10">
        <v>82250</v>
      </c>
      <c r="G21" s="10">
        <v>46658.038</v>
      </c>
      <c r="H21" s="10">
        <v>369514.58</v>
      </c>
      <c r="I21" s="6">
        <v>-1</v>
      </c>
      <c r="J21" s="10"/>
    </row>
    <row r="22" spans="1:10" x14ac:dyDescent="0.2">
      <c r="A22" s="7"/>
      <c r="B22" s="7"/>
      <c r="C22" s="8"/>
      <c r="D22" s="8"/>
      <c r="E22" s="8"/>
      <c r="F22" s="8"/>
      <c r="G22" s="8"/>
      <c r="H22" s="8"/>
      <c r="I22" s="8"/>
      <c r="J22" s="8"/>
    </row>
    <row r="23" spans="1:10" x14ac:dyDescent="0.2">
      <c r="A23" s="4"/>
      <c r="B23" s="4"/>
      <c r="C23" s="9"/>
      <c r="D23" s="9"/>
      <c r="E23" s="9"/>
      <c r="F23" s="9"/>
      <c r="G23" s="9"/>
      <c r="H23" s="9"/>
      <c r="I23" s="9"/>
      <c r="J23" s="9"/>
    </row>
    <row r="24" spans="1:10" x14ac:dyDescent="0.2">
      <c r="A24" s="4"/>
      <c r="B24" s="4"/>
      <c r="C24" s="9"/>
      <c r="D24" s="9"/>
      <c r="E24" s="36"/>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sheetData>
  <mergeCells count="4">
    <mergeCell ref="A1:J1"/>
    <mergeCell ref="A2:J2"/>
    <mergeCell ref="A3:J3"/>
    <mergeCell ref="A8:J8"/>
  </mergeCells>
  <pageMargins left="0.75" right="0.75" top="0.75" bottom="0.75" header="0.03" footer="0.03"/>
  <pageSetup scale="57"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40"/>
  <sheetViews>
    <sheetView workbookViewId="0">
      <selection activeCell="C12" sqref="C12"/>
    </sheetView>
  </sheetViews>
  <sheetFormatPr defaultColWidth="9" defaultRowHeight="12.75" x14ac:dyDescent="0.2"/>
  <cols>
    <col min="1" max="1" width="14.6640625" bestFit="1" customWidth="1"/>
    <col min="2" max="2" width="20.83203125" customWidth="1"/>
    <col min="3" max="3" width="12.6640625" customWidth="1"/>
    <col min="4" max="4" width="10.1640625" bestFit="1"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383</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384</v>
      </c>
      <c r="B9" s="4" t="s">
        <v>385</v>
      </c>
      <c r="C9" s="9">
        <f>D9*1.02</f>
        <v>-31952.877</v>
      </c>
      <c r="D9" s="10">
        <v>-31326.35</v>
      </c>
      <c r="E9" s="10">
        <v>-46989.525000000001</v>
      </c>
      <c r="F9" s="10">
        <v>-31800</v>
      </c>
      <c r="G9" s="10">
        <v>-30739.33</v>
      </c>
      <c r="H9" s="10">
        <v>-34014.370000000003</v>
      </c>
      <c r="I9" s="6">
        <v>-1</v>
      </c>
      <c r="J9" s="9"/>
    </row>
    <row r="10" spans="1:10" x14ac:dyDescent="0.2">
      <c r="A10" s="40"/>
      <c r="B10" s="4"/>
      <c r="C10" s="11"/>
      <c r="D10" s="11"/>
      <c r="E10" s="11"/>
      <c r="F10" s="11"/>
      <c r="G10" s="11"/>
      <c r="H10" s="11"/>
      <c r="I10" s="11"/>
      <c r="J10" s="11"/>
    </row>
    <row r="11" spans="1:10" x14ac:dyDescent="0.2">
      <c r="A11" s="40"/>
      <c r="B11" s="4" t="s">
        <v>32</v>
      </c>
      <c r="C11" s="9">
        <f>C9</f>
        <v>-31952.877</v>
      </c>
      <c r="D11" s="10">
        <v>-31326.35</v>
      </c>
      <c r="E11" s="10">
        <v>-46989.525000000001</v>
      </c>
      <c r="F11" s="10">
        <v>-31800</v>
      </c>
      <c r="G11" s="10">
        <v>-30739.33</v>
      </c>
      <c r="H11" s="10">
        <v>-34014.370000000003</v>
      </c>
      <c r="I11" s="6">
        <v>-1</v>
      </c>
      <c r="J11" s="9"/>
    </row>
    <row r="12" spans="1:10" x14ac:dyDescent="0.2">
      <c r="A12" s="7"/>
      <c r="B12" s="7"/>
      <c r="C12" s="8"/>
      <c r="D12" s="8"/>
      <c r="E12" s="8"/>
      <c r="F12" s="8"/>
      <c r="G12" s="8"/>
      <c r="H12" s="8"/>
      <c r="I12" s="8"/>
      <c r="J12" s="8"/>
    </row>
    <row r="13" spans="1:10" x14ac:dyDescent="0.2">
      <c r="A13" s="4"/>
      <c r="B13" s="4"/>
      <c r="C13" s="9"/>
      <c r="D13" s="9"/>
      <c r="E13" s="9"/>
      <c r="F13" s="9"/>
      <c r="G13" s="9"/>
      <c r="H13" s="9"/>
      <c r="I13" s="9"/>
      <c r="J13" s="9"/>
    </row>
    <row r="14" spans="1:10" x14ac:dyDescent="0.2">
      <c r="A14" s="4"/>
      <c r="B14" s="4"/>
      <c r="C14" s="9"/>
      <c r="D14" s="9"/>
      <c r="E14" s="9"/>
      <c r="F14" s="9"/>
      <c r="G14" s="9"/>
      <c r="H14" s="9"/>
      <c r="I14" s="9"/>
      <c r="J14" s="9"/>
    </row>
    <row r="15" spans="1:10" x14ac:dyDescent="0.2">
      <c r="A15" s="4"/>
      <c r="B15" s="4"/>
      <c r="C15" s="9"/>
      <c r="D15" s="9"/>
      <c r="E15" s="9"/>
      <c r="F15" s="9"/>
      <c r="G15" s="9"/>
      <c r="H15" s="9"/>
      <c r="I15" s="9"/>
      <c r="J15" s="9"/>
    </row>
    <row r="16" spans="1:10" x14ac:dyDescent="0.2">
      <c r="A16" s="4"/>
      <c r="B16" s="4"/>
      <c r="C16" s="9"/>
      <c r="D16" s="9"/>
      <c r="E16" s="9"/>
      <c r="F16" s="9"/>
      <c r="G16" s="9"/>
      <c r="H16" s="9"/>
      <c r="I16" s="9"/>
      <c r="J16" s="9"/>
    </row>
    <row r="17" spans="1:10" x14ac:dyDescent="0.2">
      <c r="A17" s="4"/>
      <c r="B17" s="4"/>
      <c r="C17" s="9"/>
      <c r="D17" s="9"/>
      <c r="E17" s="9"/>
      <c r="F17" s="9"/>
      <c r="G17" s="9"/>
      <c r="H17" s="9"/>
      <c r="I17" s="9"/>
      <c r="J17" s="9"/>
    </row>
    <row r="18" spans="1:10" x14ac:dyDescent="0.2">
      <c r="A18" s="4"/>
      <c r="B18" s="4"/>
      <c r="C18" s="9"/>
      <c r="D18" s="9"/>
      <c r="E18" s="9"/>
      <c r="F18" s="9"/>
      <c r="G18" s="9"/>
      <c r="H18" s="9"/>
      <c r="I18" s="9"/>
      <c r="J18" s="9"/>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sheetData>
  <mergeCells count="4">
    <mergeCell ref="A1:J1"/>
    <mergeCell ref="A2:J2"/>
    <mergeCell ref="A3:J3"/>
    <mergeCell ref="A8:J8"/>
  </mergeCells>
  <pageMargins left="0.75" right="0.75" top="0.75" bottom="0.75" header="0.03" footer="0.03"/>
  <pageSetup scale="65"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36"/>
  <sheetViews>
    <sheetView workbookViewId="0">
      <selection activeCell="C8" sqref="C8"/>
    </sheetView>
  </sheetViews>
  <sheetFormatPr defaultColWidth="9" defaultRowHeight="12.75" x14ac:dyDescent="0.2"/>
  <cols>
    <col min="1" max="1" width="10.1640625" customWidth="1"/>
    <col min="2" max="2" width="3" bestFit="1" customWidth="1"/>
    <col min="3" max="3" width="12.6640625" customWidth="1"/>
    <col min="4" max="5" width="10.6640625" bestFit="1"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386</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40" t="s">
        <v>138</v>
      </c>
      <c r="B7" s="4" t="s">
        <v>139</v>
      </c>
      <c r="C7" s="5">
        <f>'CHILD CARE-A'!C37</f>
        <v>43085</v>
      </c>
      <c r="D7" s="5">
        <v>55877.83</v>
      </c>
      <c r="E7" s="5">
        <v>83816.744999999995</v>
      </c>
      <c r="F7" s="5">
        <v>38405</v>
      </c>
      <c r="G7" s="5">
        <v>12618.92</v>
      </c>
      <c r="H7" s="5">
        <v>16245.9</v>
      </c>
      <c r="I7" s="6">
        <v>-1</v>
      </c>
      <c r="J7" s="5"/>
    </row>
    <row r="8" spans="1:10" x14ac:dyDescent="0.2">
      <c r="A8" s="7"/>
      <c r="B8" s="7"/>
      <c r="C8" s="8"/>
      <c r="D8" s="8"/>
      <c r="E8" s="8"/>
      <c r="F8" s="8"/>
      <c r="G8" s="8"/>
      <c r="H8" s="8"/>
      <c r="I8" s="8"/>
      <c r="J8" s="8"/>
    </row>
    <row r="9" spans="1:10" x14ac:dyDescent="0.2">
      <c r="A9" s="4"/>
      <c r="B9" s="4"/>
      <c r="C9" s="9"/>
      <c r="D9" s="9"/>
      <c r="E9" s="9"/>
      <c r="F9" s="9"/>
      <c r="G9" s="9"/>
      <c r="H9" s="9"/>
      <c r="I9" s="9"/>
      <c r="J9" s="9"/>
    </row>
    <row r="10" spans="1:10" x14ac:dyDescent="0.2">
      <c r="A10" s="4"/>
      <c r="B10" s="4"/>
      <c r="C10" s="9"/>
      <c r="D10" s="9"/>
      <c r="E10" s="9"/>
      <c r="F10" s="9"/>
      <c r="G10" s="9"/>
      <c r="H10" s="9"/>
      <c r="I10" s="9"/>
      <c r="J10" s="9"/>
    </row>
    <row r="11" spans="1:10" x14ac:dyDescent="0.2">
      <c r="A11" s="4"/>
      <c r="B11" s="4"/>
      <c r="C11" s="9"/>
      <c r="D11" s="9"/>
      <c r="E11" s="9"/>
      <c r="F11" s="9"/>
      <c r="G11" s="9"/>
      <c r="H11" s="9"/>
      <c r="I11" s="9"/>
      <c r="J11" s="9"/>
    </row>
    <row r="12" spans="1:10" x14ac:dyDescent="0.2">
      <c r="A12" s="4"/>
      <c r="B12" s="4"/>
      <c r="C12" s="9"/>
      <c r="D12" s="9"/>
      <c r="E12" s="9"/>
      <c r="F12" s="9"/>
      <c r="G12" s="9"/>
      <c r="H12" s="9"/>
      <c r="I12" s="9"/>
      <c r="J12" s="9"/>
    </row>
    <row r="13" spans="1:10" x14ac:dyDescent="0.2">
      <c r="A13" s="4"/>
      <c r="B13" s="4"/>
      <c r="C13" s="9"/>
      <c r="D13" s="9"/>
      <c r="E13" s="9"/>
      <c r="F13" s="9"/>
      <c r="G13" s="9"/>
      <c r="H13" s="9"/>
      <c r="I13" s="9"/>
      <c r="J13" s="9"/>
    </row>
    <row r="14" spans="1:10" x14ac:dyDescent="0.2">
      <c r="A14" s="4"/>
      <c r="B14" s="4"/>
      <c r="C14" s="9"/>
      <c r="D14" s="9"/>
      <c r="E14" s="9"/>
      <c r="F14" s="9"/>
      <c r="G14" s="9"/>
      <c r="H14" s="9"/>
      <c r="I14" s="9"/>
      <c r="J14" s="9"/>
    </row>
    <row r="15" spans="1:10" x14ac:dyDescent="0.2">
      <c r="A15" s="4"/>
      <c r="B15" s="4"/>
      <c r="C15" s="9"/>
      <c r="D15" s="9"/>
      <c r="E15" s="9"/>
      <c r="F15" s="9"/>
      <c r="G15" s="9"/>
      <c r="H15" s="9"/>
      <c r="I15" s="9"/>
      <c r="J15" s="9"/>
    </row>
    <row r="16" spans="1:10" x14ac:dyDescent="0.2">
      <c r="A16" s="4"/>
      <c r="B16" s="4"/>
      <c r="C16" s="9"/>
      <c r="D16" s="9"/>
      <c r="E16" s="9"/>
      <c r="F16" s="9"/>
      <c r="G16" s="9"/>
      <c r="H16" s="9"/>
      <c r="I16" s="9"/>
      <c r="J16" s="9"/>
    </row>
    <row r="17" spans="1:10" x14ac:dyDescent="0.2">
      <c r="A17" s="4"/>
      <c r="B17" s="4"/>
      <c r="C17" s="9"/>
      <c r="D17" s="9"/>
      <c r="E17" s="9"/>
      <c r="F17" s="9"/>
      <c r="G17" s="9"/>
      <c r="H17" s="9"/>
      <c r="I17" s="9"/>
      <c r="J17" s="9"/>
    </row>
    <row r="18" spans="1:10" x14ac:dyDescent="0.2">
      <c r="A18" s="4"/>
      <c r="B18" s="4"/>
      <c r="C18" s="9"/>
      <c r="D18" s="9"/>
      <c r="E18" s="9"/>
      <c r="F18" s="9"/>
      <c r="G18" s="9"/>
      <c r="H18" s="9"/>
      <c r="I18" s="9"/>
      <c r="J18" s="9"/>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sheetData>
  <mergeCells count="3">
    <mergeCell ref="A1:J1"/>
    <mergeCell ref="A2:J2"/>
    <mergeCell ref="A3:J3"/>
  </mergeCells>
  <pageMargins left="0.75" right="0.75" top="0.75" bottom="0.75" header="0.03" footer="0.03"/>
  <pageSetup scale="76"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66"/>
  <sheetViews>
    <sheetView workbookViewId="0">
      <selection activeCell="C31" sqref="C31"/>
    </sheetView>
  </sheetViews>
  <sheetFormatPr defaultColWidth="9" defaultRowHeight="12.75" x14ac:dyDescent="0.2"/>
  <cols>
    <col min="1" max="1" width="14.6640625" bestFit="1" customWidth="1"/>
    <col min="2" max="2" width="37.83203125" bestFit="1" customWidth="1"/>
    <col min="3" max="3" width="12.6640625" customWidth="1"/>
    <col min="4" max="4" width="13" customWidth="1"/>
    <col min="5" max="5" width="14"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387</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388</v>
      </c>
      <c r="B9" s="4" t="s">
        <v>389</v>
      </c>
      <c r="C9" s="23">
        <v>-500000</v>
      </c>
      <c r="D9" s="10">
        <v>-307051.98</v>
      </c>
      <c r="E9" s="10">
        <v>-460577.97</v>
      </c>
      <c r="F9" s="10">
        <v>-475000</v>
      </c>
      <c r="G9" s="10">
        <v>-475810.33</v>
      </c>
      <c r="H9" s="10">
        <v>-421423.88</v>
      </c>
      <c r="I9" s="6">
        <v>-1</v>
      </c>
      <c r="J9" s="9"/>
    </row>
    <row r="10" spans="1:10" x14ac:dyDescent="0.2">
      <c r="A10" s="40" t="s">
        <v>390</v>
      </c>
      <c r="B10" s="4" t="s">
        <v>391</v>
      </c>
      <c r="C10" s="23">
        <v>-126000</v>
      </c>
      <c r="D10" s="10">
        <v>-78568.039999999994</v>
      </c>
      <c r="E10" s="10">
        <v>-117852.06</v>
      </c>
      <c r="F10" s="10">
        <v>-140000</v>
      </c>
      <c r="G10" s="10">
        <v>-132877.23000000001</v>
      </c>
      <c r="H10" s="10">
        <v>-149435.85999999999</v>
      </c>
      <c r="I10" s="6">
        <v>-1</v>
      </c>
      <c r="J10" s="9"/>
    </row>
    <row r="11" spans="1:10" x14ac:dyDescent="0.2">
      <c r="A11" s="40" t="s">
        <v>392</v>
      </c>
      <c r="B11" s="4" t="s">
        <v>393</v>
      </c>
      <c r="C11" s="23">
        <v>-200</v>
      </c>
      <c r="D11" s="10">
        <v>-50</v>
      </c>
      <c r="E11" s="10">
        <v>-75</v>
      </c>
      <c r="F11" s="10">
        <v>-200</v>
      </c>
      <c r="G11" s="10">
        <v>-100</v>
      </c>
      <c r="H11" s="9"/>
      <c r="I11" s="6">
        <v>-1</v>
      </c>
      <c r="J11" s="9"/>
    </row>
    <row r="12" spans="1:10" x14ac:dyDescent="0.2">
      <c r="A12" s="40" t="s">
        <v>394</v>
      </c>
      <c r="B12" s="4" t="s">
        <v>395</v>
      </c>
      <c r="C12" s="23">
        <v>-3920</v>
      </c>
      <c r="D12" s="10">
        <v>-3920</v>
      </c>
      <c r="E12" s="10">
        <v>-5880</v>
      </c>
      <c r="F12" s="10">
        <v>-3000</v>
      </c>
      <c r="G12" s="10">
        <v>-3360</v>
      </c>
      <c r="H12" s="10">
        <v>-4788</v>
      </c>
      <c r="I12" s="6">
        <v>-1</v>
      </c>
      <c r="J12" s="9"/>
    </row>
    <row r="13" spans="1:10" x14ac:dyDescent="0.2">
      <c r="A13" s="40" t="s">
        <v>396</v>
      </c>
      <c r="B13" s="4" t="s">
        <v>397</v>
      </c>
      <c r="C13" s="23">
        <v>-140000</v>
      </c>
      <c r="D13" s="10">
        <v>-92389.63</v>
      </c>
      <c r="E13" s="10">
        <v>-138584.44500000001</v>
      </c>
      <c r="F13" s="10">
        <v>-140000</v>
      </c>
      <c r="G13" s="10">
        <v>-144896.39000000001</v>
      </c>
      <c r="H13" s="10">
        <v>-138355.07999999999</v>
      </c>
      <c r="I13" s="6">
        <v>-1</v>
      </c>
      <c r="J13" s="9"/>
    </row>
    <row r="14" spans="1:10" x14ac:dyDescent="0.2">
      <c r="A14" s="40" t="s">
        <v>398</v>
      </c>
      <c r="B14" s="4" t="s">
        <v>399</v>
      </c>
      <c r="C14" s="23">
        <v>-34000</v>
      </c>
      <c r="D14" s="10">
        <v>-21206.400000000001</v>
      </c>
      <c r="E14" s="10">
        <v>-31809.599999999999</v>
      </c>
      <c r="F14" s="10">
        <v>-32000</v>
      </c>
      <c r="G14" s="10">
        <v>-49949.62</v>
      </c>
      <c r="H14" s="10">
        <v>-28920.42</v>
      </c>
      <c r="I14" s="6">
        <v>-1</v>
      </c>
      <c r="J14" s="9"/>
    </row>
    <row r="15" spans="1:10" x14ac:dyDescent="0.2">
      <c r="A15" s="40" t="s">
        <v>400</v>
      </c>
      <c r="B15" s="4" t="s">
        <v>401</v>
      </c>
      <c r="C15" s="23">
        <v>550</v>
      </c>
      <c r="D15" s="10">
        <v>498.28</v>
      </c>
      <c r="E15" s="10">
        <v>747.42</v>
      </c>
      <c r="F15" s="10">
        <v>275</v>
      </c>
      <c r="G15" s="10">
        <v>469.03</v>
      </c>
      <c r="H15" s="10">
        <v>301.62</v>
      </c>
      <c r="I15" s="6">
        <v>-1</v>
      </c>
      <c r="J15" s="9"/>
    </row>
    <row r="16" spans="1:10" x14ac:dyDescent="0.2">
      <c r="A16" s="40" t="s">
        <v>402</v>
      </c>
      <c r="B16" s="4" t="s">
        <v>403</v>
      </c>
      <c r="C16" s="23">
        <v>2500</v>
      </c>
      <c r="D16" s="10">
        <v>1634.25</v>
      </c>
      <c r="E16" s="10">
        <v>2451.375</v>
      </c>
      <c r="F16" s="10">
        <v>2800</v>
      </c>
      <c r="G16" s="10">
        <v>2680.78</v>
      </c>
      <c r="H16" s="10">
        <v>2721.77</v>
      </c>
      <c r="I16" s="6">
        <v>-1</v>
      </c>
      <c r="J16" s="9"/>
    </row>
    <row r="17" spans="1:10" x14ac:dyDescent="0.2">
      <c r="A17" s="40" t="s">
        <v>404</v>
      </c>
      <c r="B17" s="4" t="s">
        <v>405</v>
      </c>
      <c r="C17" s="23"/>
      <c r="D17" s="9"/>
      <c r="E17" s="10"/>
      <c r="F17" s="10">
        <v>50</v>
      </c>
      <c r="G17" s="9"/>
      <c r="H17" s="9"/>
      <c r="I17" s="6">
        <v>-1</v>
      </c>
      <c r="J17" s="9"/>
    </row>
    <row r="18" spans="1:10" x14ac:dyDescent="0.2">
      <c r="A18" s="40" t="s">
        <v>406</v>
      </c>
      <c r="B18" s="4" t="s">
        <v>407</v>
      </c>
      <c r="C18" s="23">
        <v>3400</v>
      </c>
      <c r="D18" s="10">
        <v>1607.34</v>
      </c>
      <c r="E18" s="10">
        <v>2411.0100000000002</v>
      </c>
      <c r="F18" s="10">
        <v>3400</v>
      </c>
      <c r="G18" s="10">
        <v>2360.13</v>
      </c>
      <c r="H18" s="10">
        <v>4025.82</v>
      </c>
      <c r="I18" s="6">
        <v>-1</v>
      </c>
      <c r="J18" s="9"/>
    </row>
    <row r="19" spans="1:10" x14ac:dyDescent="0.2">
      <c r="A19" s="40" t="s">
        <v>408</v>
      </c>
      <c r="B19" s="4" t="s">
        <v>409</v>
      </c>
      <c r="C19" s="23">
        <v>2000</v>
      </c>
      <c r="D19" s="10">
        <v>1927.41</v>
      </c>
      <c r="E19" s="10">
        <v>2891.1149999999998</v>
      </c>
      <c r="F19" s="10">
        <v>1500</v>
      </c>
      <c r="G19" s="10">
        <v>1823.49</v>
      </c>
      <c r="H19" s="10">
        <v>1538.65</v>
      </c>
      <c r="I19" s="6">
        <v>-1</v>
      </c>
      <c r="J19" s="9"/>
    </row>
    <row r="20" spans="1:10" x14ac:dyDescent="0.2">
      <c r="A20" s="40" t="s">
        <v>410</v>
      </c>
      <c r="B20" s="4" t="s">
        <v>411</v>
      </c>
      <c r="C20" s="23">
        <v>4500</v>
      </c>
      <c r="D20" s="10">
        <v>3000</v>
      </c>
      <c r="E20" s="10">
        <v>4500</v>
      </c>
      <c r="F20" s="10">
        <v>5000</v>
      </c>
      <c r="G20" s="10">
        <v>4500</v>
      </c>
      <c r="H20" s="10">
        <v>4500</v>
      </c>
      <c r="I20" s="6">
        <v>-1</v>
      </c>
      <c r="J20" s="9"/>
    </row>
    <row r="21" spans="1:10" x14ac:dyDescent="0.2">
      <c r="A21" s="40" t="s">
        <v>412</v>
      </c>
      <c r="B21" s="4" t="s">
        <v>413</v>
      </c>
      <c r="C21" s="23">
        <v>4000</v>
      </c>
      <c r="D21" s="10">
        <v>2217.54</v>
      </c>
      <c r="E21" s="10">
        <v>3326.31</v>
      </c>
      <c r="F21" s="10">
        <v>4000</v>
      </c>
      <c r="G21" s="10">
        <v>6509.18</v>
      </c>
      <c r="H21" s="10">
        <v>2910.26</v>
      </c>
      <c r="I21" s="6">
        <v>-1</v>
      </c>
      <c r="J21" s="9"/>
    </row>
    <row r="22" spans="1:10" x14ac:dyDescent="0.2">
      <c r="A22" s="40" t="s">
        <v>414</v>
      </c>
      <c r="B22" s="4" t="s">
        <v>415</v>
      </c>
      <c r="C22" s="23">
        <v>23000</v>
      </c>
      <c r="D22" s="10">
        <v>14340.96</v>
      </c>
      <c r="E22" s="10">
        <v>21511.439999999999</v>
      </c>
      <c r="F22" s="10">
        <v>21500</v>
      </c>
      <c r="G22" s="10">
        <v>21802</v>
      </c>
      <c r="H22" s="10">
        <v>21732</v>
      </c>
      <c r="I22" s="6">
        <v>-1</v>
      </c>
      <c r="J22" s="9"/>
    </row>
    <row r="23" spans="1:10" x14ac:dyDescent="0.2">
      <c r="A23" s="40" t="s">
        <v>416</v>
      </c>
      <c r="B23" s="4" t="s">
        <v>417</v>
      </c>
      <c r="C23" s="23">
        <v>400</v>
      </c>
      <c r="D23" s="10">
        <v>240</v>
      </c>
      <c r="E23" s="10">
        <v>360</v>
      </c>
      <c r="F23" s="10">
        <v>400</v>
      </c>
      <c r="G23" s="10">
        <v>307.8</v>
      </c>
      <c r="H23" s="10">
        <v>392.8</v>
      </c>
      <c r="I23" s="6">
        <v>-1</v>
      </c>
      <c r="J23" s="9"/>
    </row>
    <row r="24" spans="1:10" x14ac:dyDescent="0.2">
      <c r="A24" s="40" t="s">
        <v>418</v>
      </c>
      <c r="B24" s="4" t="s">
        <v>419</v>
      </c>
      <c r="C24" s="23">
        <v>300</v>
      </c>
      <c r="D24" s="10">
        <v>176</v>
      </c>
      <c r="E24" s="10">
        <v>264</v>
      </c>
      <c r="F24" s="10">
        <v>350</v>
      </c>
      <c r="G24" s="10">
        <v>315</v>
      </c>
      <c r="H24" s="10">
        <v>203.4</v>
      </c>
      <c r="I24" s="6">
        <v>-1</v>
      </c>
      <c r="J24" s="9"/>
    </row>
    <row r="25" spans="1:10" x14ac:dyDescent="0.2">
      <c r="A25" s="40" t="s">
        <v>420</v>
      </c>
      <c r="B25" s="4" t="s">
        <v>421</v>
      </c>
      <c r="C25" s="23">
        <v>22500</v>
      </c>
      <c r="D25" s="10">
        <v>12285.7</v>
      </c>
      <c r="E25" s="10">
        <v>18428.55</v>
      </c>
      <c r="F25" s="10">
        <v>22500</v>
      </c>
      <c r="G25" s="10">
        <v>21248.11</v>
      </c>
      <c r="H25" s="10">
        <v>21073.279999999999</v>
      </c>
      <c r="I25" s="6">
        <v>-1</v>
      </c>
      <c r="J25" s="9"/>
    </row>
    <row r="26" spans="1:10" x14ac:dyDescent="0.2">
      <c r="A26" s="40" t="s">
        <v>422</v>
      </c>
      <c r="B26" s="4" t="s">
        <v>423</v>
      </c>
      <c r="C26" s="23">
        <v>6000</v>
      </c>
      <c r="D26" s="10">
        <v>7628.81</v>
      </c>
      <c r="E26" s="10">
        <v>11443.215</v>
      </c>
      <c r="F26" s="10">
        <v>6000</v>
      </c>
      <c r="G26" s="10">
        <v>11051.98</v>
      </c>
      <c r="H26" s="10">
        <v>6400.91</v>
      </c>
      <c r="I26" s="6">
        <v>-1</v>
      </c>
      <c r="J26" s="9"/>
    </row>
    <row r="27" spans="1:10" x14ac:dyDescent="0.2">
      <c r="A27" s="40" t="s">
        <v>424</v>
      </c>
      <c r="B27" s="4" t="s">
        <v>425</v>
      </c>
      <c r="C27" s="23">
        <v>21000</v>
      </c>
      <c r="D27" s="10">
        <v>13339.65</v>
      </c>
      <c r="E27" s="10">
        <v>20009.474999999999</v>
      </c>
      <c r="F27" s="10">
        <v>21000</v>
      </c>
      <c r="G27" s="10">
        <v>22990.44</v>
      </c>
      <c r="H27" s="10">
        <v>17701.46</v>
      </c>
      <c r="I27" s="6">
        <v>-1</v>
      </c>
      <c r="J27" s="9"/>
    </row>
    <row r="28" spans="1:10" x14ac:dyDescent="0.2">
      <c r="A28" s="40" t="s">
        <v>426</v>
      </c>
      <c r="B28" s="4" t="s">
        <v>427</v>
      </c>
      <c r="C28" s="23">
        <v>750</v>
      </c>
      <c r="D28" s="9"/>
      <c r="E28" s="10"/>
      <c r="F28" s="10">
        <v>750</v>
      </c>
      <c r="G28" s="9"/>
      <c r="H28" s="10">
        <v>667</v>
      </c>
      <c r="I28" s="6">
        <v>-1</v>
      </c>
      <c r="J28" s="9"/>
    </row>
    <row r="29" spans="1:10" x14ac:dyDescent="0.2">
      <c r="A29" s="40" t="s">
        <v>428</v>
      </c>
      <c r="B29" s="4" t="s">
        <v>429</v>
      </c>
      <c r="C29" s="23">
        <v>180</v>
      </c>
      <c r="D29" s="10">
        <v>170</v>
      </c>
      <c r="E29" s="10">
        <v>255</v>
      </c>
      <c r="F29" s="10">
        <v>180</v>
      </c>
      <c r="G29" s="10">
        <v>400</v>
      </c>
      <c r="H29" s="10">
        <v>555</v>
      </c>
      <c r="I29" s="6">
        <v>-1</v>
      </c>
      <c r="J29" s="9"/>
    </row>
    <row r="30" spans="1:10" x14ac:dyDescent="0.2">
      <c r="A30" s="40" t="s">
        <v>430</v>
      </c>
      <c r="B30" s="4" t="s">
        <v>431</v>
      </c>
      <c r="C30" s="23">
        <v>684000</v>
      </c>
      <c r="D30" s="10">
        <v>453222.44</v>
      </c>
      <c r="E30" s="10">
        <v>679833.66</v>
      </c>
      <c r="F30" s="10">
        <v>667000</v>
      </c>
      <c r="G30" s="10">
        <v>648758.57999999996</v>
      </c>
      <c r="H30" s="10">
        <v>605046.29</v>
      </c>
      <c r="I30" s="6">
        <v>-1</v>
      </c>
      <c r="J30" s="9"/>
    </row>
    <row r="31" spans="1:10" x14ac:dyDescent="0.2">
      <c r="A31" s="40" t="s">
        <v>432</v>
      </c>
      <c r="B31" s="4" t="s">
        <v>433</v>
      </c>
      <c r="C31" s="23">
        <v>59375</v>
      </c>
      <c r="D31" s="10">
        <v>38769.24</v>
      </c>
      <c r="E31" s="10">
        <v>58153.86</v>
      </c>
      <c r="F31" s="10">
        <v>58900</v>
      </c>
      <c r="G31" s="10">
        <v>57988.84</v>
      </c>
      <c r="H31" s="10">
        <v>53615.39</v>
      </c>
      <c r="I31" s="6">
        <v>-1</v>
      </c>
      <c r="J31" s="9"/>
    </row>
    <row r="32" spans="1:10" x14ac:dyDescent="0.2">
      <c r="A32" s="40" t="s">
        <v>434</v>
      </c>
      <c r="B32" s="4" t="s">
        <v>435</v>
      </c>
      <c r="C32" s="23">
        <v>6750</v>
      </c>
      <c r="D32" s="10">
        <v>4500.2</v>
      </c>
      <c r="E32" s="10">
        <v>6750.3</v>
      </c>
      <c r="F32" s="10">
        <v>5500</v>
      </c>
      <c r="G32" s="10">
        <v>5242.01</v>
      </c>
      <c r="H32" s="10">
        <v>6284.93</v>
      </c>
      <c r="I32" s="6">
        <v>-1</v>
      </c>
      <c r="J32" s="9"/>
    </row>
    <row r="33" spans="1:10" x14ac:dyDescent="0.2">
      <c r="A33" s="40" t="s">
        <v>436</v>
      </c>
      <c r="B33" s="4" t="s">
        <v>437</v>
      </c>
      <c r="C33" s="23"/>
      <c r="D33" s="9"/>
      <c r="E33" s="10"/>
      <c r="F33" s="9"/>
      <c r="G33" s="10">
        <v>10.15</v>
      </c>
      <c r="H33" s="10"/>
      <c r="I33" s="6">
        <v>0</v>
      </c>
      <c r="J33" s="9"/>
    </row>
    <row r="34" spans="1:10" x14ac:dyDescent="0.2">
      <c r="A34" s="40" t="s">
        <v>438</v>
      </c>
      <c r="B34" s="4" t="s">
        <v>439</v>
      </c>
      <c r="C34" s="23"/>
      <c r="D34" s="9"/>
      <c r="E34" s="10"/>
      <c r="F34" s="9"/>
      <c r="G34" s="10">
        <v>292.35000000000002</v>
      </c>
      <c r="H34" s="9"/>
      <c r="I34" s="6">
        <v>0</v>
      </c>
      <c r="J34" s="9"/>
    </row>
    <row r="35" spans="1:10" x14ac:dyDescent="0.2">
      <c r="A35" s="40" t="s">
        <v>440</v>
      </c>
      <c r="B35" s="4" t="s">
        <v>441</v>
      </c>
      <c r="C35" s="23">
        <v>6000</v>
      </c>
      <c r="D35" s="10">
        <v>3506.06</v>
      </c>
      <c r="E35" s="10">
        <v>5259.09</v>
      </c>
      <c r="F35" s="10">
        <v>7500</v>
      </c>
      <c r="G35" s="10">
        <v>10862.62</v>
      </c>
      <c r="H35" s="10">
        <v>9498.56</v>
      </c>
      <c r="I35" s="6">
        <v>-1</v>
      </c>
      <c r="J35" s="9"/>
    </row>
    <row r="36" spans="1:10" x14ac:dyDescent="0.2">
      <c r="A36" s="40"/>
      <c r="B36" s="4"/>
      <c r="C36" s="11"/>
      <c r="D36" s="11"/>
      <c r="E36" s="11"/>
      <c r="F36" s="11"/>
      <c r="G36" s="11"/>
      <c r="H36" s="11"/>
      <c r="I36" s="11"/>
      <c r="J36" s="11"/>
    </row>
    <row r="37" spans="1:10" x14ac:dyDescent="0.2">
      <c r="A37" s="40"/>
      <c r="B37" s="4" t="s">
        <v>32</v>
      </c>
      <c r="C37" s="24">
        <f>SUM(C9:C35)</f>
        <v>43085</v>
      </c>
      <c r="D37" s="10">
        <v>55877.83</v>
      </c>
      <c r="E37" s="10">
        <v>83816.744999999995</v>
      </c>
      <c r="F37" s="10">
        <v>38405</v>
      </c>
      <c r="G37" s="10">
        <v>12618.92</v>
      </c>
      <c r="H37" s="10">
        <v>16245.9</v>
      </c>
      <c r="I37" s="6">
        <v>-1</v>
      </c>
      <c r="J37" s="9"/>
    </row>
    <row r="38" spans="1:10" x14ac:dyDescent="0.2">
      <c r="A38" s="7"/>
      <c r="B38" s="7"/>
      <c r="C38" s="8"/>
      <c r="D38" s="8"/>
      <c r="E38" s="8"/>
      <c r="F38" s="8"/>
      <c r="G38" s="8"/>
      <c r="H38" s="8"/>
      <c r="I38" s="8"/>
      <c r="J38" s="8"/>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row r="56" spans="1:10" x14ac:dyDescent="0.2">
      <c r="A56" s="4"/>
      <c r="B56" s="4"/>
      <c r="C56" s="9"/>
      <c r="D56" s="9"/>
      <c r="E56" s="9"/>
      <c r="F56" s="9"/>
      <c r="G56" s="9"/>
      <c r="H56" s="9"/>
      <c r="I56" s="9"/>
      <c r="J56" s="9"/>
    </row>
    <row r="57" spans="1:10" x14ac:dyDescent="0.2">
      <c r="A57" s="4"/>
      <c r="B57" s="4"/>
      <c r="C57" s="9"/>
      <c r="D57" s="9"/>
      <c r="E57" s="9"/>
      <c r="F57" s="9"/>
      <c r="G57" s="9"/>
      <c r="H57" s="9"/>
      <c r="I57" s="9"/>
      <c r="J57" s="9"/>
    </row>
    <row r="58" spans="1:10" x14ac:dyDescent="0.2">
      <c r="A58" s="4"/>
      <c r="B58" s="4"/>
      <c r="C58" s="9"/>
      <c r="D58" s="9"/>
      <c r="E58" s="9"/>
      <c r="F58" s="9"/>
      <c r="G58" s="9"/>
      <c r="H58" s="9"/>
      <c r="I58" s="9"/>
      <c r="J58" s="9"/>
    </row>
    <row r="59" spans="1:10" x14ac:dyDescent="0.2">
      <c r="A59" s="4"/>
      <c r="B59" s="4"/>
      <c r="C59" s="9"/>
      <c r="D59" s="9"/>
      <c r="E59" s="9"/>
      <c r="F59" s="9"/>
      <c r="G59" s="9"/>
      <c r="H59" s="9"/>
      <c r="I59" s="9"/>
      <c r="J59" s="9"/>
    </row>
    <row r="60" spans="1:10" x14ac:dyDescent="0.2">
      <c r="A60" s="4"/>
      <c r="B60" s="4"/>
      <c r="C60" s="9"/>
      <c r="D60" s="9"/>
      <c r="E60" s="9"/>
      <c r="F60" s="9"/>
      <c r="G60" s="9"/>
      <c r="H60" s="9"/>
      <c r="I60" s="9"/>
      <c r="J60" s="9"/>
    </row>
    <row r="61" spans="1:10" x14ac:dyDescent="0.2">
      <c r="A61" s="4"/>
      <c r="B61" s="4"/>
      <c r="C61" s="9"/>
      <c r="D61" s="9"/>
      <c r="E61" s="9"/>
      <c r="F61" s="9"/>
      <c r="G61" s="9"/>
      <c r="H61" s="9"/>
      <c r="I61" s="9"/>
      <c r="J61" s="9"/>
    </row>
    <row r="62" spans="1:10" x14ac:dyDescent="0.2">
      <c r="A62" s="4"/>
      <c r="B62" s="4"/>
      <c r="C62" s="9"/>
      <c r="D62" s="9"/>
      <c r="E62" s="9"/>
      <c r="F62" s="9"/>
      <c r="G62" s="9"/>
      <c r="H62" s="9"/>
      <c r="I62" s="9"/>
      <c r="J62" s="9"/>
    </row>
    <row r="63" spans="1:10" x14ac:dyDescent="0.2">
      <c r="A63" s="4"/>
      <c r="B63" s="4"/>
      <c r="C63" s="9"/>
      <c r="D63" s="9"/>
      <c r="E63" s="9"/>
      <c r="F63" s="9"/>
      <c r="G63" s="9"/>
      <c r="H63" s="9"/>
      <c r="I63" s="9"/>
      <c r="J63" s="9"/>
    </row>
    <row r="64" spans="1:10" x14ac:dyDescent="0.2">
      <c r="A64" s="4"/>
      <c r="B64" s="4"/>
      <c r="C64" s="9"/>
      <c r="D64" s="9"/>
      <c r="E64" s="9"/>
      <c r="F64" s="9"/>
      <c r="G64" s="9"/>
      <c r="H64" s="9"/>
      <c r="I64" s="9"/>
      <c r="J64" s="9"/>
    </row>
    <row r="65" spans="1:10" x14ac:dyDescent="0.2">
      <c r="A65" s="4"/>
      <c r="B65" s="4"/>
      <c r="C65" s="9"/>
      <c r="D65" s="9"/>
      <c r="E65" s="9"/>
      <c r="F65" s="9"/>
      <c r="G65" s="9"/>
      <c r="H65" s="9"/>
      <c r="I65" s="9"/>
      <c r="J65" s="9"/>
    </row>
    <row r="66" spans="1:10" x14ac:dyDescent="0.2">
      <c r="A66" s="4"/>
      <c r="B66" s="4"/>
      <c r="C66" s="9"/>
      <c r="D66" s="9"/>
      <c r="E66" s="9"/>
      <c r="F66" s="9"/>
      <c r="G66" s="9"/>
      <c r="H66" s="9"/>
      <c r="I66" s="9"/>
      <c r="J66" s="9"/>
    </row>
  </sheetData>
  <mergeCells count="4">
    <mergeCell ref="A1:J1"/>
    <mergeCell ref="A2:J2"/>
    <mergeCell ref="A3:J3"/>
    <mergeCell ref="A8:J8"/>
  </mergeCells>
  <pageMargins left="0.75" right="0.75" top="0.75" bottom="0.75" header="0.03" footer="0.03"/>
  <pageSetup scale="56"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36"/>
  <sheetViews>
    <sheetView workbookViewId="0">
      <selection activeCell="D10" sqref="D10"/>
    </sheetView>
  </sheetViews>
  <sheetFormatPr defaultColWidth="9" defaultRowHeight="12.75" x14ac:dyDescent="0.2"/>
  <cols>
    <col min="1" max="1" width="9" customWidth="1"/>
    <col min="2" max="2" width="3.33203125" customWidth="1"/>
    <col min="3" max="3" width="13.33203125" bestFit="1" customWidth="1"/>
    <col min="4" max="4" width="12.1640625" customWidth="1"/>
    <col min="5" max="5" width="14"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442</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40" t="s">
        <v>138</v>
      </c>
      <c r="B7" s="4" t="s">
        <v>139</v>
      </c>
      <c r="C7" s="5">
        <f>'EFRT-A'!C31+'SHEC-A'!C21+'SWHAT-A'!C21+'MACCESS-A'!C20+'PCC-A'!C21+'MAROONS-A'!C23+'CLAY-A'!C17+'FIT-A'!C17+'SPARK-A'!C18+'CLUBS-A'!C28+'ELECTIONS-A'!C26+'EXECUTIVE-A'!C47+'SCSN-A'!C19+'WGEN-A'!C21+'MKTCOM-A'!C29+'TCHA-MAC-A'!C20+'PEER SUPPORT-A'!C20+'DIVERSITY-A'!C21+'FCC-A'!C22+'FYC-A'!C19+ADVOCACY!C16</f>
        <v>1268795</v>
      </c>
      <c r="D7" s="5">
        <v>699216.53</v>
      </c>
      <c r="E7" s="5">
        <v>1048824.7949999999</v>
      </c>
      <c r="F7" s="5">
        <v>1239790</v>
      </c>
      <c r="G7" s="5">
        <v>1385714.03</v>
      </c>
      <c r="H7" s="5">
        <v>1359583.97</v>
      </c>
      <c r="I7" s="6">
        <v>-1</v>
      </c>
      <c r="J7" s="5"/>
    </row>
    <row r="8" spans="1:10" x14ac:dyDescent="0.2">
      <c r="A8" s="7"/>
      <c r="B8" s="7"/>
      <c r="C8" s="8"/>
      <c r="D8" s="8"/>
      <c r="E8" s="8"/>
      <c r="F8" s="8"/>
      <c r="G8" s="8"/>
      <c r="H8" s="8"/>
      <c r="I8" s="8"/>
      <c r="J8" s="8"/>
    </row>
    <row r="9" spans="1:10" x14ac:dyDescent="0.2">
      <c r="A9" s="4"/>
      <c r="B9" s="4"/>
      <c r="C9" s="9"/>
      <c r="D9" s="9"/>
      <c r="E9" s="9"/>
      <c r="F9" s="9"/>
      <c r="G9" s="9"/>
      <c r="H9" s="9"/>
      <c r="I9" s="9"/>
      <c r="J9" s="9"/>
    </row>
    <row r="10" spans="1:10" x14ac:dyDescent="0.2">
      <c r="A10" s="4"/>
      <c r="B10" s="4"/>
      <c r="C10" s="9"/>
      <c r="D10" s="9"/>
      <c r="E10" s="9"/>
      <c r="F10" s="9"/>
      <c r="G10" s="9"/>
      <c r="H10" s="9"/>
      <c r="I10" s="9"/>
      <c r="J10" s="9"/>
    </row>
    <row r="11" spans="1:10" x14ac:dyDescent="0.2">
      <c r="A11" s="4"/>
      <c r="B11" s="4"/>
      <c r="C11" s="9"/>
      <c r="D11" s="9"/>
      <c r="E11" s="9"/>
      <c r="F11" s="9"/>
      <c r="G11" s="9"/>
      <c r="H11" s="9"/>
      <c r="I11" s="9"/>
      <c r="J11" s="9"/>
    </row>
    <row r="12" spans="1:10" x14ac:dyDescent="0.2">
      <c r="A12" s="4"/>
      <c r="B12" s="4"/>
      <c r="C12" s="9"/>
      <c r="D12" s="9"/>
      <c r="E12" s="9"/>
      <c r="F12" s="9"/>
      <c r="G12" s="9"/>
      <c r="H12" s="9"/>
      <c r="I12" s="9"/>
      <c r="J12" s="9"/>
    </row>
    <row r="13" spans="1:10" x14ac:dyDescent="0.2">
      <c r="A13" s="4"/>
      <c r="B13" s="4"/>
      <c r="C13" s="9"/>
      <c r="D13" s="9"/>
      <c r="E13" s="9"/>
      <c r="F13" s="9"/>
      <c r="G13" s="9"/>
      <c r="H13" s="9"/>
      <c r="I13" s="9"/>
      <c r="J13" s="9"/>
    </row>
    <row r="14" spans="1:10" x14ac:dyDescent="0.2">
      <c r="A14" s="4"/>
      <c r="B14" s="4"/>
      <c r="C14" s="9"/>
      <c r="D14" s="9"/>
      <c r="E14" s="9"/>
      <c r="F14" s="9"/>
      <c r="G14" s="9"/>
      <c r="H14" s="9"/>
      <c r="I14" s="9"/>
      <c r="J14" s="9"/>
    </row>
    <row r="15" spans="1:10" x14ac:dyDescent="0.2">
      <c r="A15" s="4"/>
      <c r="B15" s="4"/>
      <c r="C15" s="9"/>
      <c r="D15" s="9"/>
      <c r="E15" s="9"/>
      <c r="F15" s="9"/>
      <c r="G15" s="9"/>
      <c r="H15" s="9"/>
      <c r="I15" s="9"/>
      <c r="J15" s="9"/>
    </row>
    <row r="16" spans="1:10" x14ac:dyDescent="0.2">
      <c r="A16" s="4"/>
      <c r="B16" s="4"/>
      <c r="C16" s="9"/>
      <c r="D16" s="9"/>
      <c r="E16" s="9"/>
      <c r="F16" s="9"/>
      <c r="G16" s="9"/>
      <c r="H16" s="9"/>
      <c r="I16" s="9"/>
      <c r="J16" s="9"/>
    </row>
    <row r="17" spans="1:10" x14ac:dyDescent="0.2">
      <c r="A17" s="4"/>
      <c r="B17" s="4"/>
      <c r="C17" s="9"/>
      <c r="D17" s="9"/>
      <c r="E17" s="9"/>
      <c r="F17" s="9"/>
      <c r="G17" s="9"/>
      <c r="H17" s="9"/>
      <c r="I17" s="9"/>
      <c r="J17" s="9"/>
    </row>
    <row r="18" spans="1:10" x14ac:dyDescent="0.2">
      <c r="A18" s="4"/>
      <c r="B18" s="4"/>
      <c r="C18" s="9"/>
      <c r="D18" s="9"/>
      <c r="E18" s="9"/>
      <c r="F18" s="9"/>
      <c r="G18" s="9"/>
      <c r="H18" s="9"/>
      <c r="I18" s="9"/>
      <c r="J18" s="9"/>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sheetData>
  <mergeCells count="3">
    <mergeCell ref="A1:J1"/>
    <mergeCell ref="A2:J2"/>
    <mergeCell ref="A3:J3"/>
  </mergeCells>
  <pageMargins left="0.75" right="0.75" top="0.75" bottom="0.75" header="0.03" footer="0.03"/>
  <pageSetup scale="73"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60"/>
  <sheetViews>
    <sheetView topLeftCell="A2" workbookViewId="0">
      <selection activeCell="D29" sqref="D29"/>
    </sheetView>
  </sheetViews>
  <sheetFormatPr defaultColWidth="9" defaultRowHeight="12.75" x14ac:dyDescent="0.2"/>
  <cols>
    <col min="1" max="1" width="14.6640625" bestFit="1" customWidth="1"/>
    <col min="2" max="2" width="39.33203125" bestFit="1" customWidth="1"/>
    <col min="3" max="3" width="12.6640625" customWidth="1"/>
    <col min="4" max="4" width="10.1640625" bestFit="1"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443</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444</v>
      </c>
      <c r="B9" s="4" t="s">
        <v>445</v>
      </c>
      <c r="C9" s="28">
        <v>-40000</v>
      </c>
      <c r="D9" s="10">
        <v>-17898.400000000001</v>
      </c>
      <c r="E9" s="10">
        <v>-26847.599999999999</v>
      </c>
      <c r="F9" s="10">
        <v>-68000</v>
      </c>
      <c r="G9" s="10">
        <v>-47338.400000000001</v>
      </c>
      <c r="H9" s="10">
        <v>-65340.9</v>
      </c>
      <c r="I9" s="6">
        <v>-1</v>
      </c>
      <c r="J9" s="9"/>
    </row>
    <row r="10" spans="1:10" x14ac:dyDescent="0.2">
      <c r="A10" s="40" t="s">
        <v>446</v>
      </c>
      <c r="B10" s="4" t="s">
        <v>447</v>
      </c>
      <c r="C10" s="9">
        <v>0</v>
      </c>
      <c r="D10" s="10">
        <v>-832.28</v>
      </c>
      <c r="E10" s="10">
        <v>-1248.42</v>
      </c>
      <c r="F10" s="9"/>
      <c r="G10" s="9"/>
      <c r="H10" s="9"/>
      <c r="I10" s="6">
        <v>0</v>
      </c>
      <c r="J10" s="9"/>
    </row>
    <row r="11" spans="1:10" x14ac:dyDescent="0.2">
      <c r="A11" s="40" t="s">
        <v>448</v>
      </c>
      <c r="B11" s="4" t="s">
        <v>449</v>
      </c>
      <c r="C11" s="28">
        <v>-29000</v>
      </c>
      <c r="D11" s="10">
        <v>-18000</v>
      </c>
      <c r="E11" s="10">
        <v>-27000</v>
      </c>
      <c r="F11" s="10">
        <v>-29000</v>
      </c>
      <c r="G11" s="10">
        <v>-18000</v>
      </c>
      <c r="H11" s="10">
        <v>-19550</v>
      </c>
      <c r="I11" s="6">
        <v>-1</v>
      </c>
      <c r="J11" s="9" t="s">
        <v>450</v>
      </c>
    </row>
    <row r="12" spans="1:10" x14ac:dyDescent="0.2">
      <c r="A12" s="40" t="s">
        <v>451</v>
      </c>
      <c r="B12" s="4" t="s">
        <v>452</v>
      </c>
      <c r="C12" s="9">
        <v>600</v>
      </c>
      <c r="D12" s="10">
        <v>578.30999999999995</v>
      </c>
      <c r="E12" s="10">
        <v>867.46500000000003</v>
      </c>
      <c r="F12" s="10">
        <v>600</v>
      </c>
      <c r="G12" s="10">
        <v>122.98</v>
      </c>
      <c r="H12" s="10">
        <v>343.48</v>
      </c>
      <c r="I12" s="6">
        <v>-1</v>
      </c>
      <c r="J12" s="9"/>
    </row>
    <row r="13" spans="1:10" x14ac:dyDescent="0.2">
      <c r="A13" s="40" t="s">
        <v>453</v>
      </c>
      <c r="B13" s="4" t="s">
        <v>454</v>
      </c>
      <c r="C13" s="9">
        <v>425</v>
      </c>
      <c r="D13" s="10">
        <v>176.5</v>
      </c>
      <c r="E13" s="10">
        <v>264.75</v>
      </c>
      <c r="F13" s="10">
        <v>425</v>
      </c>
      <c r="G13" s="10">
        <v>423.6</v>
      </c>
      <c r="H13" s="10">
        <v>423.6</v>
      </c>
      <c r="I13" s="6">
        <v>-1</v>
      </c>
      <c r="J13" s="9"/>
    </row>
    <row r="14" spans="1:10" x14ac:dyDescent="0.2">
      <c r="A14" s="40" t="s">
        <v>455</v>
      </c>
      <c r="B14" s="4" t="s">
        <v>456</v>
      </c>
      <c r="C14" s="9">
        <v>0</v>
      </c>
      <c r="D14" s="10">
        <v>967.49</v>
      </c>
      <c r="E14" s="10">
        <v>1451.2349999999999</v>
      </c>
      <c r="F14" s="10">
        <v>400</v>
      </c>
      <c r="G14" s="10">
        <v>358.85</v>
      </c>
      <c r="H14" s="10">
        <v>439.13</v>
      </c>
      <c r="I14" s="6">
        <v>-1</v>
      </c>
      <c r="J14" s="9"/>
    </row>
    <row r="15" spans="1:10" x14ac:dyDescent="0.2">
      <c r="A15" s="40" t="s">
        <v>457</v>
      </c>
      <c r="B15" s="4" t="s">
        <v>458</v>
      </c>
      <c r="C15" s="28">
        <v>10000</v>
      </c>
      <c r="D15" s="10">
        <v>5705.85</v>
      </c>
      <c r="E15" s="10">
        <v>8558.7749999999996</v>
      </c>
      <c r="F15" s="10">
        <v>10000</v>
      </c>
      <c r="G15" s="10">
        <v>12460.16</v>
      </c>
      <c r="H15" s="10">
        <v>10488.65</v>
      </c>
      <c r="I15" s="6">
        <v>-1</v>
      </c>
      <c r="J15" s="9"/>
    </row>
    <row r="16" spans="1:10" x14ac:dyDescent="0.2">
      <c r="A16" s="40" t="s">
        <v>459</v>
      </c>
      <c r="B16" s="4" t="s">
        <v>460</v>
      </c>
      <c r="C16" s="28">
        <v>1000</v>
      </c>
      <c r="D16" s="10">
        <v>300.33</v>
      </c>
      <c r="E16" s="10">
        <v>450.495</v>
      </c>
      <c r="F16" s="10">
        <v>1000</v>
      </c>
      <c r="G16" s="10">
        <v>843.75</v>
      </c>
      <c r="H16" s="10">
        <v>581</v>
      </c>
      <c r="I16" s="6">
        <v>-1</v>
      </c>
      <c r="J16" s="9"/>
    </row>
    <row r="17" spans="1:10" x14ac:dyDescent="0.2">
      <c r="A17" s="40" t="s">
        <v>461</v>
      </c>
      <c r="B17" s="4" t="s">
        <v>462</v>
      </c>
      <c r="C17" s="9">
        <v>600</v>
      </c>
      <c r="D17" s="9"/>
      <c r="E17" s="10"/>
      <c r="F17" s="10">
        <v>600</v>
      </c>
      <c r="G17" s="9"/>
      <c r="H17" s="10">
        <v>1297.8699999999999</v>
      </c>
      <c r="I17" s="6">
        <v>-1</v>
      </c>
      <c r="J17" s="9"/>
    </row>
    <row r="18" spans="1:10" x14ac:dyDescent="0.2">
      <c r="A18" s="40" t="s">
        <v>463</v>
      </c>
      <c r="B18" s="4" t="s">
        <v>464</v>
      </c>
      <c r="C18" s="28">
        <v>7000</v>
      </c>
      <c r="D18" s="10">
        <v>100</v>
      </c>
      <c r="E18" s="10">
        <v>150</v>
      </c>
      <c r="F18" s="10">
        <v>7000</v>
      </c>
      <c r="G18" s="10">
        <v>4078.06</v>
      </c>
      <c r="H18" s="10">
        <v>7287.81</v>
      </c>
      <c r="I18" s="6">
        <v>-1</v>
      </c>
      <c r="J18" s="9"/>
    </row>
    <row r="19" spans="1:10" x14ac:dyDescent="0.2">
      <c r="A19" s="40" t="s">
        <v>465</v>
      </c>
      <c r="B19" s="4" t="s">
        <v>466</v>
      </c>
      <c r="C19" s="28">
        <v>4000</v>
      </c>
      <c r="D19" s="10">
        <v>4420</v>
      </c>
      <c r="E19" s="10">
        <v>6630</v>
      </c>
      <c r="F19" s="10">
        <v>3750</v>
      </c>
      <c r="G19" s="10">
        <v>4319.1499999999996</v>
      </c>
      <c r="H19" s="10">
        <v>4113.1899999999996</v>
      </c>
      <c r="I19" s="6">
        <v>-1</v>
      </c>
      <c r="J19" s="9"/>
    </row>
    <row r="20" spans="1:10" x14ac:dyDescent="0.2">
      <c r="A20" s="40" t="s">
        <v>467</v>
      </c>
      <c r="B20" s="4" t="s">
        <v>468</v>
      </c>
      <c r="C20" s="28">
        <v>3000</v>
      </c>
      <c r="D20" s="10">
        <v>816.72</v>
      </c>
      <c r="E20" s="10">
        <v>1225.08</v>
      </c>
      <c r="F20" s="10">
        <v>3000</v>
      </c>
      <c r="G20" s="10">
        <v>343.51</v>
      </c>
      <c r="H20" s="10">
        <v>4703.75</v>
      </c>
      <c r="I20" s="6">
        <v>-1</v>
      </c>
      <c r="J20" s="9"/>
    </row>
    <row r="21" spans="1:10" x14ac:dyDescent="0.2">
      <c r="A21" s="40" t="s">
        <v>469</v>
      </c>
      <c r="B21" s="4" t="s">
        <v>470</v>
      </c>
      <c r="C21" s="28">
        <v>3500</v>
      </c>
      <c r="D21" s="10">
        <v>1787.98</v>
      </c>
      <c r="E21" s="10">
        <v>2681.97</v>
      </c>
      <c r="F21" s="10">
        <v>3200</v>
      </c>
      <c r="G21" s="10">
        <v>3265.05</v>
      </c>
      <c r="H21" s="10">
        <v>2894.18</v>
      </c>
      <c r="I21" s="6">
        <v>-1</v>
      </c>
      <c r="J21" s="9"/>
    </row>
    <row r="22" spans="1:10" x14ac:dyDescent="0.2">
      <c r="A22" s="40" t="s">
        <v>471</v>
      </c>
      <c r="B22" s="4" t="s">
        <v>472</v>
      </c>
      <c r="C22" s="28">
        <v>4000</v>
      </c>
      <c r="D22" s="10">
        <v>3992.46</v>
      </c>
      <c r="E22" s="10">
        <v>5988.69</v>
      </c>
      <c r="F22" s="10">
        <v>4000</v>
      </c>
      <c r="G22" s="10">
        <v>2662.28</v>
      </c>
      <c r="H22" s="10">
        <v>4096.99</v>
      </c>
      <c r="I22" s="6">
        <v>-1</v>
      </c>
      <c r="J22" s="9"/>
    </row>
    <row r="23" spans="1:10" x14ac:dyDescent="0.2">
      <c r="A23" s="40" t="s">
        <v>473</v>
      </c>
      <c r="B23" s="4" t="s">
        <v>474</v>
      </c>
      <c r="C23" s="28">
        <v>14000</v>
      </c>
      <c r="D23" s="10">
        <v>3570.32</v>
      </c>
      <c r="E23" s="10">
        <v>5355.48</v>
      </c>
      <c r="F23" s="10">
        <v>14000</v>
      </c>
      <c r="G23" s="10">
        <v>19151.8</v>
      </c>
      <c r="H23" s="10">
        <v>15141.2</v>
      </c>
      <c r="I23" s="6">
        <v>-1</v>
      </c>
      <c r="J23" s="9"/>
    </row>
    <row r="24" spans="1:10" x14ac:dyDescent="0.2">
      <c r="A24" s="40" t="s">
        <v>475</v>
      </c>
      <c r="B24" s="4" t="s">
        <v>476</v>
      </c>
      <c r="C24" s="28">
        <v>20000</v>
      </c>
      <c r="D24" s="10">
        <v>6011.6</v>
      </c>
      <c r="E24" s="10">
        <v>9017.4</v>
      </c>
      <c r="F24" s="10">
        <v>13000</v>
      </c>
      <c r="G24" s="10">
        <v>13579.93</v>
      </c>
      <c r="H24" s="10">
        <v>12719.56</v>
      </c>
      <c r="I24" s="6">
        <v>-1</v>
      </c>
      <c r="J24" s="9" t="s">
        <v>477</v>
      </c>
    </row>
    <row r="25" spans="1:10" x14ac:dyDescent="0.2">
      <c r="A25" s="40" t="s">
        <v>478</v>
      </c>
      <c r="B25" s="4" t="s">
        <v>479</v>
      </c>
      <c r="C25" s="9">
        <v>500</v>
      </c>
      <c r="D25" s="9"/>
      <c r="E25" s="10"/>
      <c r="F25" s="10">
        <v>500</v>
      </c>
      <c r="G25" s="10">
        <v>3242.09</v>
      </c>
      <c r="H25" s="9"/>
      <c r="I25" s="6">
        <v>-1</v>
      </c>
      <c r="J25" s="9"/>
    </row>
    <row r="26" spans="1:10" x14ac:dyDescent="0.2">
      <c r="A26" s="40" t="s">
        <v>480</v>
      </c>
      <c r="B26" s="4" t="s">
        <v>481</v>
      </c>
      <c r="C26" s="9">
        <v>49000</v>
      </c>
      <c r="D26" s="10">
        <v>32579.67</v>
      </c>
      <c r="E26" s="10">
        <v>48869.504999999997</v>
      </c>
      <c r="F26" s="10">
        <v>45000</v>
      </c>
      <c r="G26" s="10">
        <v>38219.61</v>
      </c>
      <c r="H26" s="10">
        <v>39350.019999999997</v>
      </c>
      <c r="I26" s="6">
        <v>-1</v>
      </c>
      <c r="J26" s="9"/>
    </row>
    <row r="27" spans="1:10" x14ac:dyDescent="0.2">
      <c r="A27" s="40" t="s">
        <v>482</v>
      </c>
      <c r="B27" s="4" t="s">
        <v>483</v>
      </c>
      <c r="C27" s="9">
        <v>3200</v>
      </c>
      <c r="D27" s="10">
        <v>2333.4299999999998</v>
      </c>
      <c r="E27" s="10">
        <v>3500.145</v>
      </c>
      <c r="F27" s="10">
        <v>3750</v>
      </c>
      <c r="G27" s="10">
        <v>2990.2</v>
      </c>
      <c r="H27" s="10">
        <v>2692.16</v>
      </c>
      <c r="I27" s="6">
        <v>-1</v>
      </c>
      <c r="J27" s="9"/>
    </row>
    <row r="28" spans="1:10" x14ac:dyDescent="0.2">
      <c r="A28" s="40" t="s">
        <v>484</v>
      </c>
      <c r="B28" s="4" t="s">
        <v>485</v>
      </c>
      <c r="C28" s="9">
        <v>1000</v>
      </c>
      <c r="D28" s="10">
        <v>303.39</v>
      </c>
      <c r="E28" s="10">
        <v>455.08499999999998</v>
      </c>
      <c r="F28" s="10">
        <v>900</v>
      </c>
      <c r="G28" s="10">
        <v>827.01</v>
      </c>
      <c r="H28" s="10">
        <v>1078.26</v>
      </c>
      <c r="I28" s="6">
        <v>-1</v>
      </c>
      <c r="J28" s="9"/>
    </row>
    <row r="29" spans="1:10" x14ac:dyDescent="0.2">
      <c r="A29" s="40" t="s">
        <v>486</v>
      </c>
      <c r="B29" s="4" t="s">
        <v>487</v>
      </c>
      <c r="C29" s="9">
        <v>1350</v>
      </c>
      <c r="D29" s="10">
        <v>198.44</v>
      </c>
      <c r="E29" s="10">
        <v>297.66000000000003</v>
      </c>
      <c r="F29" s="10">
        <v>840</v>
      </c>
      <c r="G29" s="10">
        <v>857.02</v>
      </c>
      <c r="H29" s="10">
        <v>1493.37</v>
      </c>
      <c r="I29" s="6">
        <v>-1</v>
      </c>
      <c r="J29" s="9"/>
    </row>
    <row r="30" spans="1:10" x14ac:dyDescent="0.2">
      <c r="A30" s="40"/>
      <c r="B30" s="4"/>
      <c r="C30" s="11"/>
      <c r="D30" s="11"/>
      <c r="E30" s="11"/>
      <c r="F30" s="11"/>
      <c r="G30" s="11"/>
      <c r="H30" s="11"/>
      <c r="I30" s="11"/>
      <c r="J30" s="11"/>
    </row>
    <row r="31" spans="1:10" x14ac:dyDescent="0.2">
      <c r="A31" s="40"/>
      <c r="B31" s="4" t="s">
        <v>32</v>
      </c>
      <c r="C31" s="9">
        <f>SUM(C9:C29)</f>
        <v>54175</v>
      </c>
      <c r="D31" s="10">
        <v>27111.81</v>
      </c>
      <c r="E31" s="10">
        <v>40667.714999999997</v>
      </c>
      <c r="F31" s="10">
        <v>14965</v>
      </c>
      <c r="G31" s="10">
        <v>42406.65</v>
      </c>
      <c r="H31" s="10">
        <v>24253.32</v>
      </c>
      <c r="I31" s="6">
        <v>-1</v>
      </c>
      <c r="J31" s="9"/>
    </row>
    <row r="32" spans="1:10" x14ac:dyDescent="0.2">
      <c r="A32" s="7"/>
      <c r="B32" s="7"/>
      <c r="C32" s="8"/>
      <c r="D32" s="8"/>
      <c r="E32" s="8"/>
      <c r="F32" s="8"/>
      <c r="G32" s="8"/>
      <c r="H32" s="8"/>
      <c r="I32" s="8"/>
      <c r="J32" s="8"/>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row r="56" spans="1:10" x14ac:dyDescent="0.2">
      <c r="A56" s="4"/>
      <c r="B56" s="4"/>
      <c r="C56" s="9"/>
      <c r="D56" s="9"/>
      <c r="E56" s="9"/>
      <c r="F56" s="9"/>
      <c r="G56" s="9"/>
      <c r="H56" s="9"/>
      <c r="I56" s="9"/>
      <c r="J56" s="9"/>
    </row>
    <row r="57" spans="1:10" x14ac:dyDescent="0.2">
      <c r="A57" s="4"/>
      <c r="B57" s="4"/>
      <c r="C57" s="9"/>
      <c r="D57" s="9"/>
      <c r="E57" s="9"/>
      <c r="F57" s="9"/>
      <c r="G57" s="9"/>
      <c r="H57" s="9"/>
      <c r="I57" s="9"/>
      <c r="J57" s="9"/>
    </row>
    <row r="58" spans="1:10" x14ac:dyDescent="0.2">
      <c r="A58" s="4"/>
      <c r="B58" s="4"/>
      <c r="C58" s="9"/>
      <c r="D58" s="9"/>
      <c r="E58" s="9"/>
      <c r="F58" s="9"/>
      <c r="G58" s="9"/>
      <c r="H58" s="9"/>
      <c r="I58" s="9"/>
      <c r="J58" s="9"/>
    </row>
    <row r="59" spans="1:10" x14ac:dyDescent="0.2">
      <c r="A59" s="4"/>
      <c r="B59" s="4"/>
      <c r="C59" s="9"/>
      <c r="D59" s="9"/>
      <c r="E59" s="9"/>
      <c r="F59" s="9"/>
      <c r="G59" s="9"/>
      <c r="H59" s="9"/>
      <c r="I59" s="9"/>
      <c r="J59" s="9"/>
    </row>
    <row r="60" spans="1:10" x14ac:dyDescent="0.2">
      <c r="A60" s="4"/>
      <c r="B60" s="4"/>
      <c r="C60" s="9"/>
      <c r="D60" s="9"/>
      <c r="E60" s="9"/>
      <c r="F60" s="9"/>
      <c r="G60" s="9"/>
      <c r="H60" s="9"/>
      <c r="I60" s="9"/>
      <c r="J60" s="9"/>
    </row>
  </sheetData>
  <mergeCells count="4">
    <mergeCell ref="A1:J1"/>
    <mergeCell ref="A2:J2"/>
    <mergeCell ref="A3:J3"/>
    <mergeCell ref="A8:J8"/>
  </mergeCells>
  <pageMargins left="0.75" right="0.75" top="0.75" bottom="0.75" header="0.03" footer="0.03"/>
  <pageSetup scale="58" fitToHeight="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50"/>
  <sheetViews>
    <sheetView topLeftCell="A9" workbookViewId="0">
      <selection activeCell="C19" sqref="C19"/>
    </sheetView>
  </sheetViews>
  <sheetFormatPr defaultColWidth="9" defaultRowHeight="12.75" x14ac:dyDescent="0.2"/>
  <cols>
    <col min="1" max="1" width="14.6640625" bestFit="1" customWidth="1"/>
    <col min="2" max="2" width="32.3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488</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489</v>
      </c>
      <c r="B9" s="4" t="s">
        <v>490</v>
      </c>
      <c r="C9" s="9">
        <v>0</v>
      </c>
      <c r="D9" s="10">
        <v>-4420.63</v>
      </c>
      <c r="E9" s="10">
        <v>-6630.9449999999997</v>
      </c>
      <c r="F9" s="10">
        <v>-14000</v>
      </c>
      <c r="G9" s="10">
        <v>-8828.84</v>
      </c>
      <c r="H9" s="10">
        <v>-14318.86</v>
      </c>
      <c r="I9" s="6">
        <v>-1</v>
      </c>
      <c r="J9" s="9"/>
    </row>
    <row r="10" spans="1:10" x14ac:dyDescent="0.2">
      <c r="A10" s="40" t="s">
        <v>491</v>
      </c>
      <c r="B10" s="4" t="s">
        <v>492</v>
      </c>
      <c r="C10" s="9">
        <v>0</v>
      </c>
      <c r="D10" s="9"/>
      <c r="E10" s="10"/>
      <c r="F10" s="9"/>
      <c r="G10" s="10">
        <v>-143</v>
      </c>
      <c r="H10" s="10">
        <v>-151</v>
      </c>
      <c r="I10" s="6">
        <v>0</v>
      </c>
      <c r="J10" s="9"/>
    </row>
    <row r="11" spans="1:10" x14ac:dyDescent="0.2">
      <c r="A11" s="40" t="s">
        <v>493</v>
      </c>
      <c r="B11" s="4" t="s">
        <v>494</v>
      </c>
      <c r="C11" s="9">
        <v>0</v>
      </c>
      <c r="D11" s="10">
        <v>141.5</v>
      </c>
      <c r="E11" s="10">
        <v>212.25</v>
      </c>
      <c r="F11" s="10">
        <v>210</v>
      </c>
      <c r="G11" s="10">
        <v>339.6</v>
      </c>
      <c r="H11" s="10">
        <v>339.6</v>
      </c>
      <c r="I11" s="6">
        <v>-1</v>
      </c>
      <c r="J11" s="9"/>
    </row>
    <row r="12" spans="1:10" x14ac:dyDescent="0.2">
      <c r="A12" s="40" t="s">
        <v>495</v>
      </c>
      <c r="B12" s="4" t="s">
        <v>496</v>
      </c>
      <c r="C12" s="9">
        <v>0</v>
      </c>
      <c r="D12" s="9"/>
      <c r="E12" s="10"/>
      <c r="F12" s="10">
        <v>500</v>
      </c>
      <c r="G12" s="10">
        <v>58.21</v>
      </c>
      <c r="H12" s="10">
        <v>-172.08</v>
      </c>
      <c r="I12" s="6">
        <v>-1</v>
      </c>
      <c r="J12" s="9"/>
    </row>
    <row r="13" spans="1:10" x14ac:dyDescent="0.2">
      <c r="A13" s="40" t="s">
        <v>497</v>
      </c>
      <c r="B13" s="4" t="s">
        <v>498</v>
      </c>
      <c r="C13" s="9">
        <v>0</v>
      </c>
      <c r="D13" s="10">
        <v>778</v>
      </c>
      <c r="E13" s="10">
        <v>1167</v>
      </c>
      <c r="F13" s="10">
        <v>1200</v>
      </c>
      <c r="G13" s="10">
        <v>987.94</v>
      </c>
      <c r="H13" s="10">
        <v>745.44</v>
      </c>
      <c r="I13" s="6">
        <v>-1</v>
      </c>
      <c r="J13" s="9"/>
    </row>
    <row r="14" spans="1:10" x14ac:dyDescent="0.2">
      <c r="A14" s="40" t="s">
        <v>499</v>
      </c>
      <c r="B14" s="4" t="s">
        <v>500</v>
      </c>
      <c r="C14" s="9">
        <v>0</v>
      </c>
      <c r="D14" s="9"/>
      <c r="E14" s="10"/>
      <c r="F14" s="10">
        <v>1000</v>
      </c>
      <c r="G14" s="10">
        <v>78.650000000000006</v>
      </c>
      <c r="H14" s="10">
        <v>1225.6400000000001</v>
      </c>
      <c r="I14" s="6">
        <v>-1</v>
      </c>
      <c r="J14" s="9"/>
    </row>
    <row r="15" spans="1:10" x14ac:dyDescent="0.2">
      <c r="A15" s="40" t="s">
        <v>501</v>
      </c>
      <c r="B15" s="4" t="s">
        <v>502</v>
      </c>
      <c r="C15" s="9">
        <v>0</v>
      </c>
      <c r="D15" s="10">
        <v>2484.8000000000002</v>
      </c>
      <c r="E15" s="10">
        <v>3727.2</v>
      </c>
      <c r="F15" s="10">
        <v>5000</v>
      </c>
      <c r="G15" s="10">
        <v>4474.12</v>
      </c>
      <c r="H15" s="10">
        <v>15590.86</v>
      </c>
      <c r="I15" s="6">
        <v>-1</v>
      </c>
      <c r="J15" s="9"/>
    </row>
    <row r="16" spans="1:10" x14ac:dyDescent="0.2">
      <c r="A16" s="40" t="s">
        <v>503</v>
      </c>
      <c r="B16" s="4" t="s">
        <v>504</v>
      </c>
      <c r="C16" s="9">
        <v>0</v>
      </c>
      <c r="D16" s="10">
        <v>12903.72</v>
      </c>
      <c r="E16" s="10">
        <v>19355.580000000002</v>
      </c>
      <c r="F16" s="10">
        <v>14000</v>
      </c>
      <c r="G16" s="10">
        <v>13259.52</v>
      </c>
      <c r="H16" s="10">
        <v>6790.99</v>
      </c>
      <c r="I16" s="6">
        <v>-1</v>
      </c>
      <c r="J16" s="9"/>
    </row>
    <row r="17" spans="1:10" x14ac:dyDescent="0.2">
      <c r="A17" s="40" t="s">
        <v>505</v>
      </c>
      <c r="B17" s="4" t="s">
        <v>506</v>
      </c>
      <c r="C17" s="9">
        <v>0</v>
      </c>
      <c r="D17" s="10">
        <v>1094.1600000000001</v>
      </c>
      <c r="E17" s="10">
        <v>1641.24</v>
      </c>
      <c r="F17" s="10">
        <v>1200</v>
      </c>
      <c r="G17" s="10">
        <v>1130.5999999999999</v>
      </c>
      <c r="H17" s="10">
        <v>566.79999999999995</v>
      </c>
      <c r="I17" s="6">
        <v>-1</v>
      </c>
      <c r="J17" s="9"/>
    </row>
    <row r="18" spans="1:10" x14ac:dyDescent="0.2">
      <c r="A18" s="40" t="s">
        <v>507</v>
      </c>
      <c r="B18" s="4" t="s">
        <v>508</v>
      </c>
      <c r="C18" s="9">
        <v>0</v>
      </c>
      <c r="D18" s="10">
        <v>164.06</v>
      </c>
      <c r="E18" s="10">
        <v>246.09</v>
      </c>
      <c r="F18" s="10">
        <v>250</v>
      </c>
      <c r="G18" s="10">
        <v>246.08</v>
      </c>
      <c r="H18" s="10">
        <v>246.08</v>
      </c>
      <c r="I18" s="6">
        <v>-1</v>
      </c>
      <c r="J18" s="9"/>
    </row>
    <row r="19" spans="1:10" x14ac:dyDescent="0.2">
      <c r="A19" s="40" t="s">
        <v>509</v>
      </c>
      <c r="B19" s="4" t="s">
        <v>510</v>
      </c>
      <c r="C19" s="9"/>
      <c r="D19" s="10">
        <v>124.67</v>
      </c>
      <c r="E19" s="10">
        <v>187.005</v>
      </c>
      <c r="F19" s="9"/>
      <c r="G19" s="10">
        <v>32.75</v>
      </c>
      <c r="H19" s="10">
        <v>1334</v>
      </c>
      <c r="I19" s="6">
        <v>0</v>
      </c>
      <c r="J19" s="9"/>
    </row>
    <row r="20" spans="1:10" x14ac:dyDescent="0.2">
      <c r="A20" s="40"/>
      <c r="B20" s="4"/>
      <c r="C20" s="11"/>
      <c r="D20" s="11"/>
      <c r="E20" s="11"/>
      <c r="F20" s="11"/>
      <c r="G20" s="11"/>
      <c r="H20" s="11"/>
      <c r="I20" s="11"/>
      <c r="J20" s="11"/>
    </row>
    <row r="21" spans="1:10" x14ac:dyDescent="0.2">
      <c r="A21" s="40"/>
      <c r="B21" s="4" t="s">
        <v>32</v>
      </c>
      <c r="C21" s="9">
        <v>0</v>
      </c>
      <c r="D21" s="10">
        <v>13270.28</v>
      </c>
      <c r="E21" s="10">
        <v>19905.419999999998</v>
      </c>
      <c r="F21" s="10">
        <v>9360</v>
      </c>
      <c r="G21" s="10">
        <v>11635.63</v>
      </c>
      <c r="H21" s="10">
        <v>12197.47</v>
      </c>
      <c r="I21" s="6">
        <v>-1</v>
      </c>
      <c r="J21" s="9"/>
    </row>
    <row r="22" spans="1:10" x14ac:dyDescent="0.2">
      <c r="A22" s="7"/>
      <c r="B22" s="7"/>
      <c r="C22" s="8"/>
      <c r="D22" s="8"/>
      <c r="E22" s="8"/>
      <c r="F22" s="8"/>
      <c r="G22" s="8"/>
      <c r="H22" s="8"/>
      <c r="I22" s="8"/>
      <c r="J22" s="8"/>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sheetData>
  <mergeCells count="4">
    <mergeCell ref="A1:J1"/>
    <mergeCell ref="A2:J2"/>
    <mergeCell ref="A3:J3"/>
    <mergeCell ref="A8:J8"/>
  </mergeCells>
  <pageMargins left="0.75" right="0.75" top="0.75" bottom="0.75" header="0.03" footer="0.03"/>
  <pageSetup scale="61" fitToHeight="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50"/>
  <sheetViews>
    <sheetView workbookViewId="0">
      <selection activeCell="D19" sqref="D19"/>
    </sheetView>
  </sheetViews>
  <sheetFormatPr defaultColWidth="9" defaultRowHeight="12.75" x14ac:dyDescent="0.2"/>
  <cols>
    <col min="1" max="1" width="14.6640625" bestFit="1" customWidth="1"/>
    <col min="2" max="2" width="32.3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511</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512</v>
      </c>
      <c r="B9" s="4" t="s">
        <v>513</v>
      </c>
      <c r="C9" s="9">
        <v>100</v>
      </c>
      <c r="D9" s="10">
        <v>5.22</v>
      </c>
      <c r="E9" s="10">
        <v>7.83</v>
      </c>
      <c r="F9" s="10">
        <v>110</v>
      </c>
      <c r="G9" s="10">
        <v>364.89</v>
      </c>
      <c r="H9" s="10">
        <v>163.47999999999999</v>
      </c>
      <c r="I9" s="6">
        <v>-1</v>
      </c>
      <c r="J9" s="9"/>
    </row>
    <row r="10" spans="1:10" x14ac:dyDescent="0.2">
      <c r="A10" s="40" t="s">
        <v>514</v>
      </c>
      <c r="B10" s="4" t="s">
        <v>515</v>
      </c>
      <c r="C10" s="9">
        <v>750</v>
      </c>
      <c r="D10" s="9"/>
      <c r="E10" s="10"/>
      <c r="F10" s="10">
        <v>750</v>
      </c>
      <c r="G10" s="9"/>
      <c r="H10" s="10">
        <v>741.3</v>
      </c>
      <c r="I10" s="6">
        <v>-1</v>
      </c>
      <c r="J10" s="9"/>
    </row>
    <row r="11" spans="1:10" x14ac:dyDescent="0.2">
      <c r="A11" s="40" t="s">
        <v>516</v>
      </c>
      <c r="B11" s="4" t="s">
        <v>517</v>
      </c>
      <c r="C11" s="9">
        <v>300</v>
      </c>
      <c r="D11" s="9"/>
      <c r="E11" s="10"/>
      <c r="F11" s="10">
        <v>350</v>
      </c>
      <c r="G11" s="10">
        <v>318.54000000000002</v>
      </c>
      <c r="H11" s="10">
        <v>372.98</v>
      </c>
      <c r="I11" s="6">
        <v>-1</v>
      </c>
      <c r="J11" s="9"/>
    </row>
    <row r="12" spans="1:10" x14ac:dyDescent="0.2">
      <c r="A12" s="40" t="s">
        <v>518</v>
      </c>
      <c r="B12" s="4" t="s">
        <v>519</v>
      </c>
      <c r="C12" s="28">
        <v>1500</v>
      </c>
      <c r="D12" s="10">
        <v>293.49</v>
      </c>
      <c r="E12" s="10">
        <v>440.23500000000001</v>
      </c>
      <c r="F12" s="10">
        <v>1500</v>
      </c>
      <c r="G12" s="10">
        <v>1486.7</v>
      </c>
      <c r="H12" s="9"/>
      <c r="I12" s="6">
        <v>-1</v>
      </c>
      <c r="J12" s="9"/>
    </row>
    <row r="13" spans="1:10" x14ac:dyDescent="0.2">
      <c r="A13" s="40" t="s">
        <v>520</v>
      </c>
      <c r="B13" s="4" t="s">
        <v>521</v>
      </c>
      <c r="C13" s="9">
        <v>2500</v>
      </c>
      <c r="D13" s="10">
        <v>257.3</v>
      </c>
      <c r="E13" s="10">
        <v>385.95</v>
      </c>
      <c r="F13" s="10">
        <v>2000</v>
      </c>
      <c r="G13" s="10">
        <v>2625.3</v>
      </c>
      <c r="H13" s="10">
        <v>2414.81</v>
      </c>
      <c r="I13" s="6">
        <v>-1</v>
      </c>
      <c r="J13" s="9"/>
    </row>
    <row r="14" spans="1:10" x14ac:dyDescent="0.2">
      <c r="A14" s="40" t="s">
        <v>522</v>
      </c>
      <c r="B14" s="4" t="s">
        <v>523</v>
      </c>
      <c r="C14" s="9">
        <v>750</v>
      </c>
      <c r="D14" s="10"/>
      <c r="E14" s="10"/>
      <c r="F14" s="10">
        <v>2200</v>
      </c>
      <c r="G14" s="10">
        <v>2159.1799999999998</v>
      </c>
      <c r="H14" s="10">
        <v>2570.7399999999998</v>
      </c>
      <c r="I14" s="6">
        <v>-1</v>
      </c>
      <c r="J14" s="9"/>
    </row>
    <row r="15" spans="1:10" x14ac:dyDescent="0.2">
      <c r="A15" s="40" t="s">
        <v>524</v>
      </c>
      <c r="B15" s="4" t="s">
        <v>525</v>
      </c>
      <c r="C15" s="9">
        <v>2800</v>
      </c>
      <c r="D15" s="10">
        <v>1873.78</v>
      </c>
      <c r="E15" s="10">
        <v>2810.67</v>
      </c>
      <c r="F15" s="10">
        <v>2500</v>
      </c>
      <c r="G15" s="10">
        <v>2390.7800000000002</v>
      </c>
      <c r="H15" s="10">
        <v>3379.82</v>
      </c>
      <c r="I15" s="6">
        <v>-1</v>
      </c>
      <c r="J15" s="9" t="s">
        <v>526</v>
      </c>
    </row>
    <row r="16" spans="1:10" x14ac:dyDescent="0.2">
      <c r="A16" s="40" t="s">
        <v>527</v>
      </c>
      <c r="B16" s="4" t="s">
        <v>528</v>
      </c>
      <c r="C16" s="9">
        <v>500</v>
      </c>
      <c r="D16" s="9"/>
      <c r="E16" s="10"/>
      <c r="F16" s="10">
        <v>1500</v>
      </c>
      <c r="G16" s="10">
        <v>1551.24</v>
      </c>
      <c r="H16" s="10">
        <v>603.6</v>
      </c>
      <c r="I16" s="6">
        <v>-1</v>
      </c>
      <c r="J16" s="9"/>
    </row>
    <row r="17" spans="1:10" x14ac:dyDescent="0.2">
      <c r="A17" s="40" t="s">
        <v>529</v>
      </c>
      <c r="B17" s="4" t="s">
        <v>530</v>
      </c>
      <c r="C17" s="9">
        <f>10070</f>
        <v>10070</v>
      </c>
      <c r="D17" s="10">
        <v>6575.76</v>
      </c>
      <c r="E17" s="10">
        <v>9863.64</v>
      </c>
      <c r="F17" s="10">
        <v>9500</v>
      </c>
      <c r="G17" s="10">
        <v>9256.2099999999991</v>
      </c>
      <c r="H17" s="10">
        <v>8227.34</v>
      </c>
      <c r="I17" s="6">
        <v>-1</v>
      </c>
      <c r="J17" s="9"/>
    </row>
    <row r="18" spans="1:10" x14ac:dyDescent="0.2">
      <c r="A18" s="40" t="s">
        <v>531</v>
      </c>
      <c r="B18" s="4" t="s">
        <v>532</v>
      </c>
      <c r="C18" s="9">
        <v>700</v>
      </c>
      <c r="D18" s="10">
        <v>524.6</v>
      </c>
      <c r="E18" s="10">
        <v>786.9</v>
      </c>
      <c r="F18" s="10">
        <v>650</v>
      </c>
      <c r="G18" s="10">
        <v>697.64</v>
      </c>
      <c r="H18" s="10">
        <v>599.44000000000005</v>
      </c>
      <c r="I18" s="6">
        <v>-1</v>
      </c>
      <c r="J18" s="9"/>
    </row>
    <row r="19" spans="1:10" x14ac:dyDescent="0.2">
      <c r="A19" s="40" t="s">
        <v>533</v>
      </c>
      <c r="B19" s="4" t="s">
        <v>534</v>
      </c>
      <c r="C19" s="9">
        <v>225</v>
      </c>
      <c r="D19" s="10">
        <v>148.19999999999999</v>
      </c>
      <c r="E19" s="10">
        <v>222.3</v>
      </c>
      <c r="F19" s="10">
        <v>350</v>
      </c>
      <c r="G19" s="10">
        <v>358</v>
      </c>
      <c r="H19" s="10">
        <v>357.99</v>
      </c>
      <c r="I19" s="6">
        <v>-1</v>
      </c>
      <c r="J19" s="9"/>
    </row>
    <row r="20" spans="1:10" x14ac:dyDescent="0.2">
      <c r="A20" s="40"/>
      <c r="B20" s="4"/>
      <c r="C20" s="11"/>
      <c r="D20" s="11"/>
      <c r="E20" s="11"/>
      <c r="F20" s="11"/>
      <c r="G20" s="11"/>
      <c r="H20" s="11"/>
      <c r="I20" s="11"/>
      <c r="J20" s="11"/>
    </row>
    <row r="21" spans="1:10" x14ac:dyDescent="0.2">
      <c r="A21" s="40"/>
      <c r="B21" s="4" t="s">
        <v>32</v>
      </c>
      <c r="C21" s="9">
        <f>SUM(C9:C19)</f>
        <v>20195</v>
      </c>
      <c r="D21" s="10">
        <v>9678.35</v>
      </c>
      <c r="E21" s="10">
        <v>14517.525</v>
      </c>
      <c r="F21" s="10">
        <v>21410</v>
      </c>
      <c r="G21" s="10">
        <v>21208.48</v>
      </c>
      <c r="H21" s="10">
        <v>19431.5</v>
      </c>
      <c r="I21" s="6">
        <v>-1</v>
      </c>
      <c r="J21" s="9"/>
    </row>
    <row r="22" spans="1:10" x14ac:dyDescent="0.2">
      <c r="A22" s="7"/>
      <c r="B22" s="7"/>
      <c r="C22" s="8"/>
      <c r="D22" s="8"/>
      <c r="E22" s="8"/>
      <c r="F22" s="8"/>
      <c r="G22" s="8"/>
      <c r="H22" s="8"/>
      <c r="I22" s="8"/>
      <c r="J22" s="8"/>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sheetData>
  <mergeCells count="4">
    <mergeCell ref="A1:J1"/>
    <mergeCell ref="A2:J2"/>
    <mergeCell ref="A3:J3"/>
    <mergeCell ref="A8:J8"/>
  </mergeCells>
  <pageMargins left="0.75" right="0.75" top="0.75" bottom="0.75" header="0.03" footer="0.03"/>
  <pageSetup scale="61" fitToHeight="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50"/>
  <sheetViews>
    <sheetView workbookViewId="0">
      <selection activeCell="D19" sqref="D19"/>
    </sheetView>
  </sheetViews>
  <sheetFormatPr defaultColWidth="9" defaultRowHeight="12.75" x14ac:dyDescent="0.2"/>
  <cols>
    <col min="1" max="1" width="14.6640625" bestFit="1" customWidth="1"/>
    <col min="2" max="2" width="33"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535</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536</v>
      </c>
      <c r="B9" s="4" t="s">
        <v>537</v>
      </c>
      <c r="C9" s="9">
        <v>1000</v>
      </c>
      <c r="D9" s="10">
        <v>694.36</v>
      </c>
      <c r="E9" s="10">
        <v>1041.54</v>
      </c>
      <c r="F9" s="10">
        <v>800</v>
      </c>
      <c r="G9" s="10">
        <v>854.8</v>
      </c>
      <c r="H9" s="10">
        <v>948.68</v>
      </c>
      <c r="I9" s="6">
        <v>-1</v>
      </c>
      <c r="J9" s="9"/>
    </row>
    <row r="10" spans="1:10" x14ac:dyDescent="0.2">
      <c r="A10" s="40" t="s">
        <v>538</v>
      </c>
      <c r="B10" s="4" t="s">
        <v>539</v>
      </c>
      <c r="C10" s="9">
        <v>500</v>
      </c>
      <c r="D10" s="10">
        <v>176.5</v>
      </c>
      <c r="E10" s="10">
        <v>264.75</v>
      </c>
      <c r="F10" s="10">
        <v>500</v>
      </c>
      <c r="G10" s="10">
        <v>423.6</v>
      </c>
      <c r="H10" s="10">
        <v>1493.6</v>
      </c>
      <c r="I10" s="6">
        <v>-1</v>
      </c>
      <c r="J10" s="9"/>
    </row>
    <row r="11" spans="1:10" x14ac:dyDescent="0.2">
      <c r="A11" s="40" t="s">
        <v>540</v>
      </c>
      <c r="B11" s="4" t="s">
        <v>541</v>
      </c>
      <c r="C11" s="9">
        <v>600</v>
      </c>
      <c r="D11" s="9"/>
      <c r="E11" s="10"/>
      <c r="F11" s="10">
        <v>600</v>
      </c>
      <c r="G11" s="10">
        <v>44</v>
      </c>
      <c r="H11" s="10">
        <v>100</v>
      </c>
      <c r="I11" s="6">
        <v>-1</v>
      </c>
      <c r="J11" s="9"/>
    </row>
    <row r="12" spans="1:10" x14ac:dyDescent="0.2">
      <c r="A12" s="40" t="s">
        <v>542</v>
      </c>
      <c r="B12" s="4" t="s">
        <v>543</v>
      </c>
      <c r="C12" s="9">
        <v>750</v>
      </c>
      <c r="D12" s="10">
        <v>20.399999999999999</v>
      </c>
      <c r="E12" s="10">
        <v>30.6</v>
      </c>
      <c r="F12" s="10">
        <v>1800</v>
      </c>
      <c r="G12" s="10">
        <v>1353.74</v>
      </c>
      <c r="H12" s="10">
        <v>2011.42</v>
      </c>
      <c r="I12" s="6">
        <v>-1</v>
      </c>
      <c r="J12" s="9"/>
    </row>
    <row r="13" spans="1:10" x14ac:dyDescent="0.2">
      <c r="A13" s="40" t="s">
        <v>544</v>
      </c>
      <c r="B13" s="4" t="s">
        <v>545</v>
      </c>
      <c r="C13" s="28">
        <v>1500</v>
      </c>
      <c r="D13" s="10">
        <v>729</v>
      </c>
      <c r="E13" s="10">
        <v>1093.5</v>
      </c>
      <c r="F13" s="10">
        <v>1500</v>
      </c>
      <c r="G13" s="10">
        <v>1089.81</v>
      </c>
      <c r="H13" s="10">
        <v>689.13</v>
      </c>
      <c r="I13" s="6">
        <v>-1</v>
      </c>
      <c r="J13" s="9"/>
    </row>
    <row r="14" spans="1:10" x14ac:dyDescent="0.2">
      <c r="A14" s="40" t="s">
        <v>546</v>
      </c>
      <c r="B14" s="4" t="s">
        <v>547</v>
      </c>
      <c r="C14" s="9">
        <v>300</v>
      </c>
      <c r="D14" s="9"/>
      <c r="E14" s="10"/>
      <c r="F14" s="10">
        <v>300</v>
      </c>
      <c r="G14" s="9"/>
      <c r="H14" s="9"/>
      <c r="I14" s="6">
        <v>-1</v>
      </c>
      <c r="J14" s="9"/>
    </row>
    <row r="15" spans="1:10" x14ac:dyDescent="0.2">
      <c r="A15" s="40" t="s">
        <v>548</v>
      </c>
      <c r="B15" s="4" t="s">
        <v>549</v>
      </c>
      <c r="C15" s="9">
        <v>500</v>
      </c>
      <c r="D15" s="10">
        <v>504.5</v>
      </c>
      <c r="E15" s="10">
        <v>756.75</v>
      </c>
      <c r="F15" s="10">
        <v>500</v>
      </c>
      <c r="G15" s="10">
        <v>502.76</v>
      </c>
      <c r="H15" s="10">
        <v>256.26</v>
      </c>
      <c r="I15" s="6">
        <v>-1</v>
      </c>
      <c r="J15" s="9"/>
    </row>
    <row r="16" spans="1:10" x14ac:dyDescent="0.2">
      <c r="A16" s="40" t="s">
        <v>550</v>
      </c>
      <c r="B16" s="4" t="s">
        <v>551</v>
      </c>
      <c r="C16" s="9">
        <v>500</v>
      </c>
      <c r="D16" s="10">
        <v>339.27</v>
      </c>
      <c r="E16" s="10">
        <v>508.90499999999997</v>
      </c>
      <c r="F16" s="10">
        <v>500</v>
      </c>
      <c r="G16" s="10">
        <v>385.11</v>
      </c>
      <c r="H16" s="10">
        <v>385.37</v>
      </c>
      <c r="I16" s="6">
        <v>-1</v>
      </c>
      <c r="J16" s="9"/>
    </row>
    <row r="17" spans="1:10" x14ac:dyDescent="0.2">
      <c r="A17" s="40" t="s">
        <v>552</v>
      </c>
      <c r="B17" s="4" t="s">
        <v>553</v>
      </c>
      <c r="C17" s="9">
        <v>6550</v>
      </c>
      <c r="D17" s="10">
        <v>4228.46</v>
      </c>
      <c r="E17" s="10">
        <v>6342.69</v>
      </c>
      <c r="F17" s="10">
        <v>7000</v>
      </c>
      <c r="G17" s="10">
        <v>6195.08</v>
      </c>
      <c r="H17" s="10">
        <v>5883.15</v>
      </c>
      <c r="I17" s="6">
        <v>-1</v>
      </c>
      <c r="J17" s="9"/>
    </row>
    <row r="18" spans="1:10" x14ac:dyDescent="0.2">
      <c r="A18" s="40" t="s">
        <v>554</v>
      </c>
      <c r="B18" s="4" t="s">
        <v>555</v>
      </c>
      <c r="C18" s="9">
        <v>490</v>
      </c>
      <c r="D18" s="10">
        <v>296.69</v>
      </c>
      <c r="E18" s="10">
        <v>445.03500000000003</v>
      </c>
      <c r="F18" s="10">
        <v>490</v>
      </c>
      <c r="G18" s="10">
        <v>424.44</v>
      </c>
      <c r="H18" s="10">
        <v>377.61</v>
      </c>
      <c r="I18" s="6">
        <v>-1</v>
      </c>
      <c r="J18" s="9"/>
    </row>
    <row r="19" spans="1:10" x14ac:dyDescent="0.2">
      <c r="A19" s="40" t="s">
        <v>556</v>
      </c>
      <c r="B19" s="4" t="s">
        <v>557</v>
      </c>
      <c r="C19" s="9">
        <v>1000</v>
      </c>
      <c r="D19" s="10">
        <v>1081.04</v>
      </c>
      <c r="E19" s="10">
        <v>1621.56</v>
      </c>
      <c r="F19" s="10">
        <v>650</v>
      </c>
      <c r="G19" s="10">
        <v>1621.57</v>
      </c>
      <c r="H19" s="10">
        <v>1621.57</v>
      </c>
      <c r="I19" s="6">
        <v>-1</v>
      </c>
      <c r="J19" s="9"/>
    </row>
    <row r="20" spans="1:10" x14ac:dyDescent="0.2">
      <c r="A20" s="40"/>
      <c r="B20" s="4"/>
      <c r="C20" s="11"/>
      <c r="D20" s="11"/>
      <c r="E20" s="11"/>
      <c r="F20" s="11"/>
      <c r="G20" s="11"/>
      <c r="H20" s="11"/>
      <c r="I20" s="11"/>
      <c r="J20" s="11"/>
    </row>
    <row r="21" spans="1:10" x14ac:dyDescent="0.2">
      <c r="A21" s="40"/>
      <c r="B21" s="4" t="s">
        <v>32</v>
      </c>
      <c r="C21" s="9">
        <f>SUM(C9:C19)</f>
        <v>13690</v>
      </c>
      <c r="D21" s="10">
        <v>8070.22</v>
      </c>
      <c r="E21" s="10">
        <v>12105.33</v>
      </c>
      <c r="F21" s="10">
        <v>14640</v>
      </c>
      <c r="G21" s="10">
        <v>12894.91</v>
      </c>
      <c r="H21" s="10">
        <v>13766.79</v>
      </c>
      <c r="I21" s="6">
        <v>-1</v>
      </c>
      <c r="J21" s="9"/>
    </row>
    <row r="22" spans="1:10" x14ac:dyDescent="0.2">
      <c r="A22" s="7"/>
      <c r="B22" s="7"/>
      <c r="C22" s="8"/>
      <c r="D22" s="8"/>
      <c r="E22" s="8"/>
      <c r="F22" s="8"/>
      <c r="G22" s="8"/>
      <c r="H22" s="8"/>
      <c r="I22" s="8"/>
      <c r="J22" s="8"/>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sheetData>
  <mergeCells count="4">
    <mergeCell ref="A1:J1"/>
    <mergeCell ref="A2:J2"/>
    <mergeCell ref="A3:J3"/>
    <mergeCell ref="A8:J8"/>
  </mergeCells>
  <pageMargins left="0.75" right="0.75" top="0.75" bottom="0.75" header="0.03" footer="0.03"/>
  <pageSetup scale="61" fitToHeight="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49"/>
  <sheetViews>
    <sheetView topLeftCell="A4" workbookViewId="0">
      <selection activeCell="A3" sqref="A3:J3"/>
    </sheetView>
  </sheetViews>
  <sheetFormatPr defaultColWidth="9" defaultRowHeight="12.75" x14ac:dyDescent="0.2"/>
  <cols>
    <col min="1" max="1" width="14.6640625" bestFit="1" customWidth="1"/>
    <col min="2" max="2" width="31.3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558</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559</v>
      </c>
      <c r="B9" s="4" t="s">
        <v>560</v>
      </c>
      <c r="C9" s="9">
        <v>100</v>
      </c>
      <c r="D9" s="9"/>
      <c r="E9" s="10"/>
      <c r="F9" s="10">
        <v>60</v>
      </c>
      <c r="G9" s="9"/>
      <c r="H9" s="10">
        <v>47.74</v>
      </c>
      <c r="I9" s="6">
        <v>-1</v>
      </c>
      <c r="J9" s="9"/>
    </row>
    <row r="10" spans="1:10" x14ac:dyDescent="0.2">
      <c r="A10" s="40" t="s">
        <v>561</v>
      </c>
      <c r="B10" s="4" t="s">
        <v>562</v>
      </c>
      <c r="C10" s="9">
        <v>130</v>
      </c>
      <c r="D10" s="10">
        <v>45.5</v>
      </c>
      <c r="E10" s="10">
        <v>68.25</v>
      </c>
      <c r="F10" s="10">
        <v>130</v>
      </c>
      <c r="G10" s="10">
        <v>112.84</v>
      </c>
      <c r="H10" s="10">
        <v>631.04</v>
      </c>
      <c r="I10" s="6">
        <v>-1</v>
      </c>
      <c r="J10" s="9"/>
    </row>
    <row r="11" spans="1:10" x14ac:dyDescent="0.2">
      <c r="A11" s="40" t="s">
        <v>563</v>
      </c>
      <c r="B11" s="4" t="s">
        <v>564</v>
      </c>
      <c r="C11" s="28">
        <v>2800</v>
      </c>
      <c r="D11" s="10">
        <v>300</v>
      </c>
      <c r="E11" s="10">
        <v>450</v>
      </c>
      <c r="F11" s="10">
        <v>2000</v>
      </c>
      <c r="G11" s="10">
        <v>549.14</v>
      </c>
      <c r="H11" s="10">
        <v>1306.96</v>
      </c>
      <c r="I11" s="6">
        <v>-1</v>
      </c>
      <c r="J11" s="9"/>
    </row>
    <row r="12" spans="1:10" s="29" customFormat="1" x14ac:dyDescent="0.2">
      <c r="A12" s="47" t="s">
        <v>1466</v>
      </c>
      <c r="B12" s="4" t="s">
        <v>565</v>
      </c>
      <c r="C12" s="28">
        <v>750</v>
      </c>
      <c r="D12" s="10"/>
      <c r="E12" s="10"/>
      <c r="F12" s="10"/>
      <c r="G12" s="10"/>
      <c r="H12" s="10"/>
      <c r="I12" s="6"/>
      <c r="J12" s="9"/>
    </row>
    <row r="13" spans="1:10" x14ac:dyDescent="0.2">
      <c r="A13" s="40" t="s">
        <v>1467</v>
      </c>
      <c r="B13" s="4" t="s">
        <v>566</v>
      </c>
      <c r="C13" s="9">
        <v>500</v>
      </c>
      <c r="D13" s="9"/>
      <c r="E13" s="10"/>
      <c r="F13" s="10">
        <v>350</v>
      </c>
      <c r="G13" s="9"/>
      <c r="H13" s="10">
        <v>69.28</v>
      </c>
      <c r="I13" s="6">
        <v>-1</v>
      </c>
      <c r="J13" s="9"/>
    </row>
    <row r="14" spans="1:10" x14ac:dyDescent="0.2">
      <c r="A14" s="40" t="s">
        <v>567</v>
      </c>
      <c r="B14" s="4" t="s">
        <v>568</v>
      </c>
      <c r="C14" s="28">
        <v>1700</v>
      </c>
      <c r="D14" s="10">
        <v>1113.06</v>
      </c>
      <c r="E14" s="10">
        <v>1669.59</v>
      </c>
      <c r="F14" s="10">
        <v>1600</v>
      </c>
      <c r="G14" s="10">
        <v>1135</v>
      </c>
      <c r="H14" s="10">
        <v>776.1</v>
      </c>
      <c r="I14" s="6">
        <v>-1</v>
      </c>
      <c r="J14" s="9"/>
    </row>
    <row r="15" spans="1:10" x14ac:dyDescent="0.2">
      <c r="A15" s="40" t="s">
        <v>569</v>
      </c>
      <c r="B15" s="4" t="s">
        <v>570</v>
      </c>
      <c r="C15" s="9">
        <v>750</v>
      </c>
      <c r="D15" s="10">
        <v>432.5</v>
      </c>
      <c r="E15" s="10">
        <v>648.75</v>
      </c>
      <c r="F15" s="10">
        <v>650</v>
      </c>
      <c r="G15" s="10">
        <v>91.27</v>
      </c>
      <c r="H15" s="9"/>
      <c r="I15" s="6">
        <v>-1</v>
      </c>
      <c r="J15" s="9"/>
    </row>
    <row r="16" spans="1:10" x14ac:dyDescent="0.2">
      <c r="A16" s="40" t="s">
        <v>571</v>
      </c>
      <c r="B16" s="4" t="s">
        <v>572</v>
      </c>
      <c r="C16" s="9">
        <v>11200</v>
      </c>
      <c r="D16" s="10">
        <v>7125.54</v>
      </c>
      <c r="E16" s="10">
        <v>10688.31</v>
      </c>
      <c r="F16" s="10">
        <v>11200</v>
      </c>
      <c r="G16" s="10">
        <v>10784.95</v>
      </c>
      <c r="H16" s="10">
        <v>9886.99</v>
      </c>
      <c r="I16" s="6">
        <v>-1</v>
      </c>
      <c r="J16" s="9"/>
    </row>
    <row r="17" spans="1:10" x14ac:dyDescent="0.2">
      <c r="A17" s="40" t="s">
        <v>573</v>
      </c>
      <c r="B17" s="4" t="s">
        <v>574</v>
      </c>
      <c r="C17" s="9">
        <v>970</v>
      </c>
      <c r="D17" s="10">
        <v>584.55999999999995</v>
      </c>
      <c r="E17" s="10">
        <v>876.84</v>
      </c>
      <c r="F17" s="10">
        <v>900</v>
      </c>
      <c r="G17" s="10">
        <v>843.01</v>
      </c>
      <c r="H17" s="10">
        <v>718.04</v>
      </c>
      <c r="I17" s="6">
        <v>-1</v>
      </c>
      <c r="J17" s="9"/>
    </row>
    <row r="18" spans="1:10" x14ac:dyDescent="0.2">
      <c r="A18" s="40" t="s">
        <v>575</v>
      </c>
      <c r="B18" s="4" t="s">
        <v>576</v>
      </c>
      <c r="C18" s="9">
        <v>350</v>
      </c>
      <c r="D18" s="10">
        <v>211.98</v>
      </c>
      <c r="E18" s="10">
        <v>317.97000000000003</v>
      </c>
      <c r="F18" s="10">
        <v>1200</v>
      </c>
      <c r="G18" s="10">
        <v>1849.21</v>
      </c>
      <c r="H18" s="10">
        <v>1849.22</v>
      </c>
      <c r="I18" s="6">
        <v>-1</v>
      </c>
      <c r="J18" s="9"/>
    </row>
    <row r="19" spans="1:10" x14ac:dyDescent="0.2">
      <c r="A19" s="40"/>
      <c r="B19" s="4"/>
      <c r="C19" s="11"/>
      <c r="D19" s="11"/>
      <c r="E19" s="11"/>
      <c r="F19" s="11"/>
      <c r="G19" s="11"/>
      <c r="H19" s="11"/>
      <c r="I19" s="11"/>
      <c r="J19" s="11"/>
    </row>
    <row r="20" spans="1:10" x14ac:dyDescent="0.2">
      <c r="A20" s="40"/>
      <c r="B20" s="4" t="s">
        <v>32</v>
      </c>
      <c r="C20" s="9">
        <f>SUM(C9:C18)</f>
        <v>19250</v>
      </c>
      <c r="D20" s="10">
        <v>9813.14</v>
      </c>
      <c r="E20" s="10">
        <v>14719.71</v>
      </c>
      <c r="F20" s="10">
        <v>18090</v>
      </c>
      <c r="G20" s="10">
        <v>15365.42</v>
      </c>
      <c r="H20" s="10">
        <v>15285.37</v>
      </c>
      <c r="I20" s="6">
        <v>-1</v>
      </c>
      <c r="J20" s="9"/>
    </row>
    <row r="21" spans="1:10" x14ac:dyDescent="0.2">
      <c r="A21" s="7"/>
      <c r="B21" s="7"/>
      <c r="C21" s="8"/>
      <c r="D21" s="8"/>
      <c r="E21" s="8"/>
      <c r="F21" s="8"/>
      <c r="G21" s="8"/>
      <c r="H21" s="8"/>
      <c r="I21" s="8"/>
      <c r="J21" s="8"/>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sheetData>
  <mergeCells count="4">
    <mergeCell ref="A1:J1"/>
    <mergeCell ref="A2:J2"/>
    <mergeCell ref="A3:J3"/>
    <mergeCell ref="A8:J8"/>
  </mergeCells>
  <pageMargins left="0.75" right="0.75" top="0.75" bottom="0.75" header="0.03" footer="0.03"/>
  <pageSetup scale="61" fitToHeight="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50"/>
  <sheetViews>
    <sheetView workbookViewId="0">
      <selection activeCell="D19" sqref="D19"/>
    </sheetView>
  </sheetViews>
  <sheetFormatPr defaultColWidth="9" defaultRowHeight="12.75" x14ac:dyDescent="0.2"/>
  <cols>
    <col min="1" max="1" width="14.6640625" bestFit="1" customWidth="1"/>
    <col min="2" max="2" width="31"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577</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578</v>
      </c>
      <c r="B9" s="4" t="s">
        <v>579</v>
      </c>
      <c r="C9" s="9">
        <v>100</v>
      </c>
      <c r="D9" s="9"/>
      <c r="E9" s="10"/>
      <c r="F9" s="10">
        <v>60</v>
      </c>
      <c r="G9" s="10">
        <v>684.29</v>
      </c>
      <c r="H9" s="9"/>
      <c r="I9" s="6">
        <v>-1</v>
      </c>
      <c r="J9" s="9"/>
    </row>
    <row r="10" spans="1:10" x14ac:dyDescent="0.2">
      <c r="A10" s="40" t="s">
        <v>580</v>
      </c>
      <c r="B10" s="4" t="s">
        <v>581</v>
      </c>
      <c r="C10" s="9">
        <v>600</v>
      </c>
      <c r="D10" s="10">
        <v>251.5</v>
      </c>
      <c r="E10" s="10">
        <v>377.25</v>
      </c>
      <c r="F10" s="10">
        <v>600</v>
      </c>
      <c r="G10" s="10">
        <v>603.6</v>
      </c>
      <c r="H10" s="10">
        <v>603.6</v>
      </c>
      <c r="I10" s="6">
        <v>-1</v>
      </c>
      <c r="J10" s="9"/>
    </row>
    <row r="11" spans="1:10" x14ac:dyDescent="0.2">
      <c r="A11" s="40" t="s">
        <v>582</v>
      </c>
      <c r="B11" s="4" t="s">
        <v>583</v>
      </c>
      <c r="C11" s="9">
        <v>250</v>
      </c>
      <c r="D11" s="10">
        <v>-250</v>
      </c>
      <c r="E11" s="10">
        <v>-375</v>
      </c>
      <c r="F11" s="10">
        <v>250</v>
      </c>
      <c r="G11" s="10">
        <v>79.569999999999993</v>
      </c>
      <c r="H11" s="10">
        <v>36.97</v>
      </c>
      <c r="I11" s="6">
        <v>-1</v>
      </c>
      <c r="J11" s="9"/>
    </row>
    <row r="12" spans="1:10" x14ac:dyDescent="0.2">
      <c r="A12" s="40" t="s">
        <v>584</v>
      </c>
      <c r="B12" s="4" t="s">
        <v>585</v>
      </c>
      <c r="C12" s="28">
        <v>3000</v>
      </c>
      <c r="D12" s="10">
        <v>-259.05</v>
      </c>
      <c r="E12" s="10">
        <v>-388.57499999999999</v>
      </c>
      <c r="F12" s="10">
        <v>3300</v>
      </c>
      <c r="G12" s="10">
        <v>3477.72</v>
      </c>
      <c r="H12" s="10">
        <v>456.69</v>
      </c>
      <c r="I12" s="6">
        <v>-1</v>
      </c>
      <c r="J12" s="9"/>
    </row>
    <row r="13" spans="1:10" x14ac:dyDescent="0.2">
      <c r="A13" s="40" t="s">
        <v>586</v>
      </c>
      <c r="B13" s="4" t="s">
        <v>587</v>
      </c>
      <c r="C13" s="9">
        <v>750</v>
      </c>
      <c r="D13" s="10">
        <v>174.86</v>
      </c>
      <c r="E13" s="10">
        <v>262.29000000000002</v>
      </c>
      <c r="F13" s="10">
        <v>500</v>
      </c>
      <c r="G13" s="10">
        <v>380.45</v>
      </c>
      <c r="H13" s="10">
        <v>500</v>
      </c>
      <c r="I13" s="6">
        <v>-1</v>
      </c>
      <c r="J13" s="9"/>
    </row>
    <row r="14" spans="1:10" x14ac:dyDescent="0.2">
      <c r="A14" s="40" t="s">
        <v>588</v>
      </c>
      <c r="B14" s="4" t="s">
        <v>589</v>
      </c>
      <c r="C14" s="28">
        <v>1700</v>
      </c>
      <c r="D14" s="10">
        <v>577</v>
      </c>
      <c r="E14" s="10">
        <v>865.5</v>
      </c>
      <c r="F14" s="10">
        <v>1500</v>
      </c>
      <c r="G14" s="10">
        <v>2055.75</v>
      </c>
      <c r="H14" s="10">
        <v>1655.08</v>
      </c>
      <c r="I14" s="6">
        <v>-1</v>
      </c>
      <c r="J14" s="9"/>
    </row>
    <row r="15" spans="1:10" x14ac:dyDescent="0.2">
      <c r="A15" s="40" t="s">
        <v>590</v>
      </c>
      <c r="B15" s="4" t="s">
        <v>591</v>
      </c>
      <c r="C15" s="9">
        <v>300</v>
      </c>
      <c r="D15" s="9"/>
      <c r="E15" s="10"/>
      <c r="F15" s="10">
        <v>250</v>
      </c>
      <c r="G15" s="10">
        <v>14.11</v>
      </c>
      <c r="H15" s="9"/>
      <c r="I15" s="6">
        <v>-1</v>
      </c>
      <c r="J15" s="9"/>
    </row>
    <row r="16" spans="1:10" x14ac:dyDescent="0.2">
      <c r="A16" s="40" t="s">
        <v>592</v>
      </c>
      <c r="B16" s="4" t="s">
        <v>593</v>
      </c>
      <c r="C16" s="9">
        <v>500</v>
      </c>
      <c r="D16" s="10">
        <v>23.89</v>
      </c>
      <c r="E16" s="10">
        <v>35.835000000000001</v>
      </c>
      <c r="F16" s="10">
        <v>350</v>
      </c>
      <c r="G16" s="10">
        <v>239.82</v>
      </c>
      <c r="H16" s="10">
        <v>228.08</v>
      </c>
      <c r="I16" s="6">
        <v>-1</v>
      </c>
      <c r="J16" s="9"/>
    </row>
    <row r="17" spans="1:10" x14ac:dyDescent="0.2">
      <c r="A17" s="40" t="s">
        <v>594</v>
      </c>
      <c r="B17" s="4" t="s">
        <v>595</v>
      </c>
      <c r="C17" s="9">
        <v>11800</v>
      </c>
      <c r="D17" s="10">
        <v>7125.54</v>
      </c>
      <c r="E17" s="10">
        <v>10688.31</v>
      </c>
      <c r="F17" s="10">
        <v>9000</v>
      </c>
      <c r="G17" s="10">
        <v>9912.43</v>
      </c>
      <c r="H17" s="10">
        <v>7355.27</v>
      </c>
      <c r="I17" s="6">
        <v>-1</v>
      </c>
      <c r="J17" s="9"/>
    </row>
    <row r="18" spans="1:10" x14ac:dyDescent="0.2">
      <c r="A18" s="40" t="s">
        <v>596</v>
      </c>
      <c r="B18" s="4" t="s">
        <v>597</v>
      </c>
      <c r="C18" s="9">
        <v>940</v>
      </c>
      <c r="D18" s="10">
        <v>586.66999999999996</v>
      </c>
      <c r="E18" s="10">
        <v>880.005</v>
      </c>
      <c r="F18" s="10">
        <v>700</v>
      </c>
      <c r="G18" s="10">
        <v>745.94</v>
      </c>
      <c r="H18" s="10">
        <v>550.74</v>
      </c>
      <c r="I18" s="6">
        <v>-1</v>
      </c>
      <c r="J18" s="9"/>
    </row>
    <row r="19" spans="1:10" x14ac:dyDescent="0.2">
      <c r="A19" s="40" t="s">
        <v>598</v>
      </c>
      <c r="B19" s="4" t="s">
        <v>599</v>
      </c>
      <c r="C19" s="9">
        <v>300</v>
      </c>
      <c r="D19" s="10">
        <v>202.64</v>
      </c>
      <c r="E19" s="10">
        <v>303.95999999999998</v>
      </c>
      <c r="F19" s="10">
        <v>300</v>
      </c>
      <c r="G19" s="10">
        <v>1636.82</v>
      </c>
      <c r="H19" s="10">
        <v>303.95999999999998</v>
      </c>
      <c r="I19" s="6">
        <v>-1</v>
      </c>
      <c r="J19" s="9"/>
    </row>
    <row r="20" spans="1:10" x14ac:dyDescent="0.2">
      <c r="A20" s="40"/>
      <c r="B20" s="4"/>
      <c r="C20" s="11"/>
      <c r="D20" s="11"/>
      <c r="E20" s="11"/>
      <c r="F20" s="11"/>
      <c r="G20" s="11"/>
      <c r="H20" s="11"/>
      <c r="I20" s="11"/>
      <c r="J20" s="11"/>
    </row>
    <row r="21" spans="1:10" x14ac:dyDescent="0.2">
      <c r="A21" s="40"/>
      <c r="B21" s="4" t="s">
        <v>32</v>
      </c>
      <c r="C21" s="9">
        <f>SUM(C9:C19)</f>
        <v>20240</v>
      </c>
      <c r="D21" s="10">
        <v>8433.0499999999993</v>
      </c>
      <c r="E21" s="10">
        <v>12649.575000000001</v>
      </c>
      <c r="F21" s="10">
        <v>16810</v>
      </c>
      <c r="G21" s="10">
        <v>19830.5</v>
      </c>
      <c r="H21" s="10">
        <v>11690.39</v>
      </c>
      <c r="I21" s="6">
        <v>-1</v>
      </c>
      <c r="J21" s="9"/>
    </row>
    <row r="22" spans="1:10" x14ac:dyDescent="0.2">
      <c r="A22" s="7"/>
      <c r="B22" s="7"/>
      <c r="C22" s="8"/>
      <c r="D22" s="8"/>
      <c r="E22" s="8"/>
      <c r="F22" s="8"/>
      <c r="G22" s="8"/>
      <c r="H22" s="8"/>
      <c r="I22" s="8"/>
      <c r="J22" s="8"/>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sheetData>
  <mergeCells count="4">
    <mergeCell ref="A1:J1"/>
    <mergeCell ref="A2:J2"/>
    <mergeCell ref="A3:J3"/>
    <mergeCell ref="A8:J8"/>
  </mergeCells>
  <pageMargins left="0.75" right="0.75" top="0.75" bottom="0.75" header="0.03" footer="0.03"/>
  <pageSetup scale="61"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5"/>
  <sheetViews>
    <sheetView workbookViewId="0">
      <pane ySplit="6" topLeftCell="A31" activePane="bottomLeft" state="frozen"/>
      <selection pane="bottomLeft" activeCell="J26" sqref="J26"/>
    </sheetView>
  </sheetViews>
  <sheetFormatPr defaultColWidth="9" defaultRowHeight="12.75" x14ac:dyDescent="0.2"/>
  <cols>
    <col min="1" max="1" width="17" customWidth="1"/>
    <col min="2" max="2" width="38" customWidth="1"/>
    <col min="3" max="3" width="12.6640625" customWidth="1"/>
    <col min="4" max="4" width="15.33203125" customWidth="1"/>
    <col min="5" max="5" width="16.33203125" customWidth="1"/>
    <col min="6" max="8" width="14.33203125" customWidth="1"/>
    <col min="9" max="9" width="11.33203125" customWidth="1"/>
    <col min="10" max="10" width="52.33203125" customWidth="1"/>
  </cols>
  <sheetData>
    <row r="1" spans="1:10" ht="13.5" x14ac:dyDescent="0.2">
      <c r="A1" s="48" t="s">
        <v>0</v>
      </c>
      <c r="B1" s="48"/>
      <c r="C1" s="48"/>
      <c r="D1" s="48"/>
      <c r="E1" s="48"/>
      <c r="F1" s="48"/>
      <c r="G1" s="48"/>
      <c r="H1" s="48"/>
      <c r="I1" s="48"/>
      <c r="J1" s="48"/>
    </row>
    <row r="2" spans="1:10" x14ac:dyDescent="0.2">
      <c r="A2" s="49" t="s">
        <v>33</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34</v>
      </c>
      <c r="B9" s="4" t="s">
        <v>35</v>
      </c>
      <c r="C9" s="30">
        <f>G9*1.04</f>
        <v>-3134901.5151999998</v>
      </c>
      <c r="D9" s="10">
        <v>-5500000</v>
      </c>
      <c r="E9" s="10">
        <v>-8250000</v>
      </c>
      <c r="F9" s="10">
        <v>-2549859</v>
      </c>
      <c r="G9" s="10">
        <v>-3014328.38</v>
      </c>
      <c r="H9" s="10">
        <v>-2962105.08</v>
      </c>
      <c r="I9" s="6">
        <v>-1</v>
      </c>
      <c r="J9" s="13" t="s">
        <v>36</v>
      </c>
    </row>
    <row r="10" spans="1:10" x14ac:dyDescent="0.2">
      <c r="A10" s="40" t="s">
        <v>37</v>
      </c>
      <c r="B10" s="4" t="s">
        <v>38</v>
      </c>
      <c r="C10" s="30">
        <v>-64000</v>
      </c>
      <c r="D10" s="9"/>
      <c r="E10" s="10"/>
      <c r="F10" s="10">
        <v>-39000</v>
      </c>
      <c r="G10" s="10">
        <v>-62658.1</v>
      </c>
      <c r="H10" s="10">
        <v>-61650.15</v>
      </c>
      <c r="I10" s="6">
        <v>-1</v>
      </c>
      <c r="J10" s="13"/>
    </row>
    <row r="11" spans="1:10" x14ac:dyDescent="0.2">
      <c r="A11" s="40" t="s">
        <v>39</v>
      </c>
      <c r="B11" s="4" t="s">
        <v>40</v>
      </c>
      <c r="C11" s="30">
        <f>G11*1.04</f>
        <v>-111924.8</v>
      </c>
      <c r="D11" s="9"/>
      <c r="E11" s="10"/>
      <c r="F11" s="10">
        <v>-52767</v>
      </c>
      <c r="G11" s="10">
        <v>-107620</v>
      </c>
      <c r="H11" s="10">
        <v>-107545.34</v>
      </c>
      <c r="I11" s="6">
        <v>-1</v>
      </c>
      <c r="J11" s="13" t="s">
        <v>36</v>
      </c>
    </row>
    <row r="12" spans="1:10" x14ac:dyDescent="0.2">
      <c r="A12" s="40" t="s">
        <v>41</v>
      </c>
      <c r="B12" s="4" t="s">
        <v>42</v>
      </c>
      <c r="C12" s="30">
        <f>G12*1.04</f>
        <v>-30613.013600000002</v>
      </c>
      <c r="D12" s="9"/>
      <c r="E12" s="10"/>
      <c r="F12" s="10">
        <v>-13840</v>
      </c>
      <c r="G12" s="10">
        <v>-29435.59</v>
      </c>
      <c r="H12" s="10">
        <v>-21228.66</v>
      </c>
      <c r="I12" s="6">
        <v>-1</v>
      </c>
      <c r="J12" s="13"/>
    </row>
    <row r="13" spans="1:10" x14ac:dyDescent="0.2">
      <c r="A13" s="40" t="s">
        <v>43</v>
      </c>
      <c r="B13" s="4" t="s">
        <v>44</v>
      </c>
      <c r="C13" s="30">
        <v>-52000</v>
      </c>
      <c r="D13" s="10">
        <v>-32845.11</v>
      </c>
      <c r="E13" s="10">
        <v>-49267.665000000001</v>
      </c>
      <c r="F13" s="10">
        <v>-12000</v>
      </c>
      <c r="G13" s="10">
        <v>-56318.43</v>
      </c>
      <c r="H13" s="10">
        <v>-22903.19</v>
      </c>
      <c r="I13" s="6">
        <v>-1</v>
      </c>
      <c r="J13" s="13"/>
    </row>
    <row r="14" spans="1:10" x14ac:dyDescent="0.2">
      <c r="A14" s="40" t="s">
        <v>45</v>
      </c>
      <c r="B14" s="4" t="s">
        <v>46</v>
      </c>
      <c r="C14" s="30">
        <f>-75000</f>
        <v>-75000</v>
      </c>
      <c r="D14" s="9"/>
      <c r="E14" s="10"/>
      <c r="F14" s="10">
        <v>-75000</v>
      </c>
      <c r="G14" s="10">
        <v>-248882.7</v>
      </c>
      <c r="H14" s="10">
        <v>149051.75</v>
      </c>
      <c r="I14" s="6">
        <v>-1</v>
      </c>
      <c r="J14" s="13"/>
    </row>
    <row r="15" spans="1:10" x14ac:dyDescent="0.2">
      <c r="A15" s="40" t="s">
        <v>47</v>
      </c>
      <c r="B15" s="4" t="s">
        <v>48</v>
      </c>
      <c r="C15" s="30">
        <v>-12000</v>
      </c>
      <c r="D15" s="10">
        <v>-182.68</v>
      </c>
      <c r="E15" s="10">
        <v>-274.02</v>
      </c>
      <c r="F15" s="10">
        <v>-12000</v>
      </c>
      <c r="G15" s="10">
        <v>-12702.29</v>
      </c>
      <c r="H15" s="10">
        <v>-11541.86</v>
      </c>
      <c r="I15" s="6">
        <v>-1</v>
      </c>
      <c r="J15" s="15"/>
    </row>
    <row r="16" spans="1:10" x14ac:dyDescent="0.2">
      <c r="A16" s="40" t="s">
        <v>49</v>
      </c>
      <c r="B16" s="4" t="s">
        <v>50</v>
      </c>
      <c r="C16" s="43">
        <v>7500</v>
      </c>
      <c r="D16" s="10">
        <v>3236.32</v>
      </c>
      <c r="E16" s="10">
        <v>4854.4799999999996</v>
      </c>
      <c r="F16" s="10">
        <v>7500</v>
      </c>
      <c r="G16" s="10">
        <v>8299.51</v>
      </c>
      <c r="H16" s="10">
        <v>9147.11</v>
      </c>
      <c r="I16" s="6">
        <v>-1</v>
      </c>
      <c r="J16" s="15"/>
    </row>
    <row r="17" spans="1:10" ht="21.75" x14ac:dyDescent="0.2">
      <c r="A17" s="40" t="s">
        <v>51</v>
      </c>
      <c r="B17" s="4" t="s">
        <v>52</v>
      </c>
      <c r="C17" s="15">
        <v>6000</v>
      </c>
      <c r="D17" s="10">
        <v>4082.43</v>
      </c>
      <c r="E17" s="10">
        <v>6123.6450000000004</v>
      </c>
      <c r="F17" s="10">
        <v>5000</v>
      </c>
      <c r="G17" s="10">
        <v>5029.2700000000004</v>
      </c>
      <c r="H17" s="10">
        <v>6167.04</v>
      </c>
      <c r="I17" s="6">
        <v>-1</v>
      </c>
      <c r="J17" s="44" t="s">
        <v>53</v>
      </c>
    </row>
    <row r="18" spans="1:10" x14ac:dyDescent="0.2">
      <c r="A18" s="40" t="s">
        <v>54</v>
      </c>
      <c r="B18" s="4" t="s">
        <v>55</v>
      </c>
      <c r="C18" s="15">
        <v>1300</v>
      </c>
      <c r="D18" s="10">
        <v>675.22</v>
      </c>
      <c r="E18" s="10">
        <v>1012.83</v>
      </c>
      <c r="F18" s="10">
        <v>1300</v>
      </c>
      <c r="G18" s="10">
        <v>1236.58</v>
      </c>
      <c r="H18" s="10">
        <v>1440.5</v>
      </c>
      <c r="I18" s="6">
        <v>-1</v>
      </c>
      <c r="J18" s="15"/>
    </row>
    <row r="19" spans="1:10" x14ac:dyDescent="0.2">
      <c r="A19" s="40" t="s">
        <v>56</v>
      </c>
      <c r="B19" s="4" t="s">
        <v>57</v>
      </c>
      <c r="C19" s="15">
        <v>8000</v>
      </c>
      <c r="D19" s="10">
        <v>4367.53</v>
      </c>
      <c r="E19" s="10">
        <v>6551.2950000000001</v>
      </c>
      <c r="F19" s="10">
        <v>8000</v>
      </c>
      <c r="G19" s="10">
        <v>9705.99</v>
      </c>
      <c r="H19" s="10">
        <v>10013.4</v>
      </c>
      <c r="I19" s="6">
        <v>-1</v>
      </c>
      <c r="J19" s="15"/>
    </row>
    <row r="20" spans="1:10" x14ac:dyDescent="0.2">
      <c r="A20" s="40" t="s">
        <v>58</v>
      </c>
      <c r="B20" s="4" t="s">
        <v>59</v>
      </c>
      <c r="C20" s="15">
        <v>3000</v>
      </c>
      <c r="D20" s="10">
        <v>1216.3</v>
      </c>
      <c r="E20" s="10">
        <v>1824.45</v>
      </c>
      <c r="F20" s="10">
        <v>3000</v>
      </c>
      <c r="G20" s="10">
        <v>1535.27</v>
      </c>
      <c r="H20" s="10">
        <v>2937.97</v>
      </c>
      <c r="I20" s="6">
        <v>-1</v>
      </c>
      <c r="J20" s="15"/>
    </row>
    <row r="21" spans="1:10" x14ac:dyDescent="0.2">
      <c r="A21" s="40" t="s">
        <v>60</v>
      </c>
      <c r="B21" s="4" t="s">
        <v>61</v>
      </c>
      <c r="C21" s="13"/>
      <c r="D21" s="9"/>
      <c r="E21" s="10"/>
      <c r="F21" s="9"/>
      <c r="G21" s="10"/>
      <c r="H21" s="10">
        <v>55521.42</v>
      </c>
      <c r="I21" s="6">
        <v>0</v>
      </c>
      <c r="J21" s="15"/>
    </row>
    <row r="22" spans="1:10" x14ac:dyDescent="0.2">
      <c r="A22" s="40" t="s">
        <v>62</v>
      </c>
      <c r="B22" s="4" t="s">
        <v>63</v>
      </c>
      <c r="C22" s="13">
        <v>71000</v>
      </c>
      <c r="D22" s="10">
        <v>46877.02</v>
      </c>
      <c r="E22" s="10">
        <v>70315.53</v>
      </c>
      <c r="F22" s="10">
        <v>70000</v>
      </c>
      <c r="G22" s="10">
        <v>68560.2</v>
      </c>
      <c r="H22" s="10">
        <v>69750.259999999995</v>
      </c>
      <c r="I22" s="6">
        <v>-1</v>
      </c>
      <c r="J22" s="15"/>
    </row>
    <row r="23" spans="1:10" x14ac:dyDescent="0.2">
      <c r="A23" s="40" t="s">
        <v>64</v>
      </c>
      <c r="B23" s="4" t="s">
        <v>65</v>
      </c>
      <c r="C23" s="13">
        <v>6500</v>
      </c>
      <c r="D23" s="10">
        <v>4211.8</v>
      </c>
      <c r="E23" s="10">
        <v>6317.7</v>
      </c>
      <c r="F23" s="10">
        <v>3000</v>
      </c>
      <c r="G23" s="10">
        <v>1876.3</v>
      </c>
      <c r="H23" s="10">
        <v>2033.13</v>
      </c>
      <c r="I23" s="6">
        <v>-1</v>
      </c>
      <c r="J23" s="15"/>
    </row>
    <row r="24" spans="1:10" x14ac:dyDescent="0.2">
      <c r="A24" s="40" t="s">
        <v>66</v>
      </c>
      <c r="B24" s="4" t="s">
        <v>67</v>
      </c>
      <c r="C24" s="13">
        <v>1000</v>
      </c>
      <c r="D24" s="9"/>
      <c r="E24" s="10"/>
      <c r="F24" s="10">
        <v>1100</v>
      </c>
      <c r="G24" s="10">
        <v>1450</v>
      </c>
      <c r="H24" s="10">
        <v>1335.81</v>
      </c>
      <c r="I24" s="6">
        <v>-1</v>
      </c>
      <c r="J24" s="15"/>
    </row>
    <row r="25" spans="1:10" x14ac:dyDescent="0.2">
      <c r="A25" s="40" t="s">
        <v>68</v>
      </c>
      <c r="B25" s="4" t="s">
        <v>69</v>
      </c>
      <c r="C25" s="15">
        <v>7500</v>
      </c>
      <c r="D25" s="10">
        <v>3327.09</v>
      </c>
      <c r="E25" s="10">
        <v>4990.6350000000002</v>
      </c>
      <c r="F25" s="10">
        <v>7500</v>
      </c>
      <c r="G25" s="10">
        <v>5017.6499999999996</v>
      </c>
      <c r="H25" s="10">
        <v>5231.59</v>
      </c>
      <c r="I25" s="6">
        <v>-1</v>
      </c>
      <c r="J25" s="15"/>
    </row>
    <row r="26" spans="1:10" x14ac:dyDescent="0.2">
      <c r="A26" s="40" t="s">
        <v>70</v>
      </c>
      <c r="B26" s="4" t="s">
        <v>71</v>
      </c>
      <c r="C26" s="15">
        <v>6000</v>
      </c>
      <c r="D26" s="10">
        <v>2441.61</v>
      </c>
      <c r="E26" s="10">
        <v>3662.415</v>
      </c>
      <c r="F26" s="10">
        <v>6000</v>
      </c>
      <c r="G26" s="10">
        <v>6448.41</v>
      </c>
      <c r="H26" s="10">
        <v>5989.57</v>
      </c>
      <c r="I26" s="6">
        <v>-1</v>
      </c>
      <c r="J26" s="15"/>
    </row>
    <row r="27" spans="1:10" x14ac:dyDescent="0.2">
      <c r="A27" s="40" t="s">
        <v>72</v>
      </c>
      <c r="B27" s="4" t="s">
        <v>73</v>
      </c>
      <c r="C27" s="13"/>
      <c r="D27" s="10">
        <v>586.92999999999995</v>
      </c>
      <c r="E27" s="10">
        <v>880.39499999999998</v>
      </c>
      <c r="F27" s="10">
        <v>1200</v>
      </c>
      <c r="G27" s="10">
        <v>804.39</v>
      </c>
      <c r="H27" s="10">
        <v>1405.09</v>
      </c>
      <c r="I27" s="6">
        <v>-1</v>
      </c>
      <c r="J27" s="15"/>
    </row>
    <row r="28" spans="1:10" ht="21.75" x14ac:dyDescent="0.2">
      <c r="A28" s="40" t="s">
        <v>74</v>
      </c>
      <c r="B28" s="4" t="s">
        <v>75</v>
      </c>
      <c r="C28" s="15">
        <v>5000</v>
      </c>
      <c r="D28" s="10">
        <v>1033.04</v>
      </c>
      <c r="E28" s="10">
        <v>1549.56</v>
      </c>
      <c r="F28" s="10">
        <v>5000</v>
      </c>
      <c r="G28" s="9"/>
      <c r="H28" s="10">
        <v>1994.7</v>
      </c>
      <c r="I28" s="6">
        <v>-1</v>
      </c>
      <c r="J28" s="44" t="s">
        <v>76</v>
      </c>
    </row>
    <row r="29" spans="1:10" x14ac:dyDescent="0.2">
      <c r="A29" s="40" t="s">
        <v>77</v>
      </c>
      <c r="B29" s="4" t="s">
        <v>78</v>
      </c>
      <c r="C29" s="30">
        <f>(-C10+-C11+-C12)</f>
        <v>206537.81359999999</v>
      </c>
      <c r="D29" s="9"/>
      <c r="E29" s="10"/>
      <c r="F29" s="10">
        <v>52840</v>
      </c>
      <c r="G29" s="10">
        <v>94332.19</v>
      </c>
      <c r="H29" s="10">
        <v>80693.89</v>
      </c>
      <c r="I29" s="6">
        <v>-1</v>
      </c>
      <c r="J29" s="15"/>
    </row>
    <row r="30" spans="1:10" x14ac:dyDescent="0.2">
      <c r="A30" s="40" t="s">
        <v>79</v>
      </c>
      <c r="B30" s="4" t="s">
        <v>80</v>
      </c>
      <c r="C30" s="13"/>
      <c r="D30" s="10">
        <v>14569.58</v>
      </c>
      <c r="E30" s="10">
        <v>21854.37</v>
      </c>
      <c r="F30" s="10">
        <v>52767</v>
      </c>
      <c r="G30" s="10">
        <v>86387.34</v>
      </c>
      <c r="H30" s="10">
        <v>107545.34</v>
      </c>
      <c r="I30" s="6">
        <v>-1</v>
      </c>
      <c r="J30" s="15"/>
    </row>
    <row r="31" spans="1:10" x14ac:dyDescent="0.2">
      <c r="A31" s="40" t="s">
        <v>81</v>
      </c>
      <c r="B31" s="4" t="s">
        <v>82</v>
      </c>
      <c r="C31" s="13">
        <v>14000</v>
      </c>
      <c r="D31" s="10">
        <v>6377.07</v>
      </c>
      <c r="E31" s="10">
        <v>9565.6049999999996</v>
      </c>
      <c r="F31" s="10">
        <v>9600</v>
      </c>
      <c r="G31" s="10">
        <v>15889.39</v>
      </c>
      <c r="H31" s="10">
        <v>47496.11</v>
      </c>
      <c r="I31" s="6">
        <v>-1</v>
      </c>
      <c r="J31" s="15"/>
    </row>
    <row r="32" spans="1:10" x14ac:dyDescent="0.2">
      <c r="A32" s="40" t="s">
        <v>83</v>
      </c>
      <c r="B32" s="4" t="s">
        <v>84</v>
      </c>
      <c r="C32" s="15">
        <v>3000</v>
      </c>
      <c r="D32" s="10">
        <v>931.12</v>
      </c>
      <c r="E32" s="10">
        <v>1396.68</v>
      </c>
      <c r="F32" s="10">
        <v>3000</v>
      </c>
      <c r="G32" s="10">
        <v>6220</v>
      </c>
      <c r="H32" s="10">
        <v>3304.76</v>
      </c>
      <c r="I32" s="6">
        <v>-1</v>
      </c>
      <c r="J32" s="15"/>
    </row>
    <row r="33" spans="1:10" x14ac:dyDescent="0.2">
      <c r="A33" s="40" t="s">
        <v>85</v>
      </c>
      <c r="B33" s="4" t="s">
        <v>86</v>
      </c>
      <c r="C33" s="13">
        <v>8500</v>
      </c>
      <c r="D33" s="10">
        <v>7381.87</v>
      </c>
      <c r="E33" s="10">
        <v>11072.805</v>
      </c>
      <c r="F33" s="10">
        <v>6000</v>
      </c>
      <c r="G33" s="10">
        <v>7868.45</v>
      </c>
      <c r="H33" s="10">
        <v>3815.26</v>
      </c>
      <c r="I33" s="6">
        <v>-1</v>
      </c>
      <c r="J33" s="13"/>
    </row>
    <row r="34" spans="1:10" x14ac:dyDescent="0.2">
      <c r="A34" s="40" t="s">
        <v>87</v>
      </c>
      <c r="B34" s="4" t="s">
        <v>88</v>
      </c>
      <c r="C34" s="13">
        <v>700</v>
      </c>
      <c r="D34" s="10">
        <v>25.07</v>
      </c>
      <c r="E34" s="10">
        <v>37.604999999999997</v>
      </c>
      <c r="F34" s="10">
        <v>840</v>
      </c>
      <c r="G34" s="10">
        <v>591.92999999999995</v>
      </c>
      <c r="H34" s="10">
        <v>696.43</v>
      </c>
      <c r="I34" s="6">
        <v>-1</v>
      </c>
      <c r="J34" s="9"/>
    </row>
    <row r="35" spans="1:10" x14ac:dyDescent="0.2">
      <c r="A35" s="40" t="s">
        <v>89</v>
      </c>
      <c r="B35" s="4" t="s">
        <v>90</v>
      </c>
      <c r="C35" s="13">
        <f>F35*1.05</f>
        <v>693630</v>
      </c>
      <c r="D35" s="10">
        <v>397024.65</v>
      </c>
      <c r="E35" s="10">
        <v>595536.97499999998</v>
      </c>
      <c r="F35" s="10">
        <v>660600</v>
      </c>
      <c r="G35" s="10">
        <v>638746.59</v>
      </c>
      <c r="H35" s="10">
        <v>635937.32999999996</v>
      </c>
      <c r="I35" s="6">
        <v>-1</v>
      </c>
      <c r="J35" s="13" t="s">
        <v>91</v>
      </c>
    </row>
    <row r="36" spans="1:10" x14ac:dyDescent="0.2">
      <c r="A36" s="40" t="s">
        <v>92</v>
      </c>
      <c r="B36" s="4" t="s">
        <v>93</v>
      </c>
      <c r="C36" s="13">
        <f>1.04*F36</f>
        <v>54288</v>
      </c>
      <c r="D36" s="10">
        <v>30415.79</v>
      </c>
      <c r="E36" s="10">
        <v>45623.684999999998</v>
      </c>
      <c r="F36" s="10">
        <v>52200</v>
      </c>
      <c r="G36" s="10">
        <v>50305.75</v>
      </c>
      <c r="H36" s="10">
        <v>50346.74</v>
      </c>
      <c r="I36" s="6">
        <v>-1</v>
      </c>
      <c r="J36" s="13" t="s">
        <v>94</v>
      </c>
    </row>
    <row r="37" spans="1:10" x14ac:dyDescent="0.2">
      <c r="A37" s="40" t="s">
        <v>95</v>
      </c>
      <c r="B37" s="4" t="s">
        <v>96</v>
      </c>
      <c r="C37" s="13">
        <v>38000</v>
      </c>
      <c r="D37" s="9"/>
      <c r="E37" s="10"/>
      <c r="F37" s="10">
        <v>37500</v>
      </c>
      <c r="G37" s="10">
        <v>37579.47</v>
      </c>
      <c r="H37" s="10">
        <v>37596</v>
      </c>
      <c r="I37" s="6">
        <v>-1</v>
      </c>
      <c r="J37" s="9"/>
    </row>
    <row r="38" spans="1:10" x14ac:dyDescent="0.2">
      <c r="A38" s="40" t="s">
        <v>97</v>
      </c>
      <c r="B38" s="4" t="s">
        <v>98</v>
      </c>
      <c r="C38" s="13">
        <v>12000</v>
      </c>
      <c r="D38" s="9"/>
      <c r="E38" s="10"/>
      <c r="F38" s="10">
        <v>5400</v>
      </c>
      <c r="G38" s="10">
        <v>19641.63</v>
      </c>
      <c r="H38" s="9"/>
      <c r="I38" s="6">
        <v>-1</v>
      </c>
      <c r="J38" s="9"/>
    </row>
    <row r="39" spans="1:10" x14ac:dyDescent="0.2">
      <c r="A39" s="40" t="s">
        <v>99</v>
      </c>
      <c r="B39" s="4" t="s">
        <v>100</v>
      </c>
      <c r="C39" s="13">
        <v>11000</v>
      </c>
      <c r="D39" s="10">
        <v>6457.33</v>
      </c>
      <c r="E39" s="10">
        <v>9685.9950000000008</v>
      </c>
      <c r="F39" s="10">
        <v>12000</v>
      </c>
      <c r="G39" s="10">
        <v>10750.5</v>
      </c>
      <c r="H39" s="10">
        <v>14099.93</v>
      </c>
      <c r="I39" s="6">
        <v>-1</v>
      </c>
      <c r="J39" s="9"/>
    </row>
    <row r="40" spans="1:10" x14ac:dyDescent="0.2">
      <c r="A40" s="40" t="s">
        <v>101</v>
      </c>
      <c r="B40" s="4" t="s">
        <v>102</v>
      </c>
      <c r="C40" s="13">
        <v>1000</v>
      </c>
      <c r="D40" s="10">
        <v>661.98</v>
      </c>
      <c r="E40" s="10">
        <v>992.97</v>
      </c>
      <c r="F40" s="10">
        <v>-1200</v>
      </c>
      <c r="G40" s="10">
        <v>-286.77999999999997</v>
      </c>
      <c r="H40" s="10">
        <v>3150.96</v>
      </c>
      <c r="I40" s="6">
        <v>-1</v>
      </c>
      <c r="J40" s="9"/>
    </row>
    <row r="41" spans="1:10" x14ac:dyDescent="0.2">
      <c r="A41" s="40" t="s">
        <v>103</v>
      </c>
      <c r="B41" s="4" t="s">
        <v>104</v>
      </c>
      <c r="C41" s="13"/>
      <c r="D41" s="10">
        <v>99.42</v>
      </c>
      <c r="E41" s="10">
        <v>149.13</v>
      </c>
      <c r="F41" s="9"/>
      <c r="G41" s="10">
        <v>216.47</v>
      </c>
      <c r="H41" s="10">
        <v>7.05</v>
      </c>
      <c r="I41" s="6">
        <v>0</v>
      </c>
      <c r="J41" s="9"/>
    </row>
    <row r="42" spans="1:10" x14ac:dyDescent="0.2">
      <c r="A42" s="40" t="s">
        <v>105</v>
      </c>
      <c r="B42" s="4" t="s">
        <v>106</v>
      </c>
      <c r="C42" s="13">
        <v>-45000</v>
      </c>
      <c r="D42" s="9"/>
      <c r="E42" s="10"/>
      <c r="F42" s="10">
        <v>-69500</v>
      </c>
      <c r="G42" s="10">
        <v>-69500</v>
      </c>
      <c r="H42" s="10">
        <v>-69500</v>
      </c>
      <c r="I42" s="6">
        <v>-1</v>
      </c>
      <c r="J42" s="9"/>
    </row>
    <row r="43" spans="1:10" x14ac:dyDescent="0.2">
      <c r="A43" s="40" t="s">
        <v>107</v>
      </c>
      <c r="B43" s="4" t="s">
        <v>108</v>
      </c>
      <c r="C43" s="13">
        <v>15000</v>
      </c>
      <c r="D43" s="10">
        <v>10756.72</v>
      </c>
      <c r="E43" s="10">
        <v>16135.08</v>
      </c>
      <c r="F43" s="10">
        <v>12000</v>
      </c>
      <c r="G43" s="10">
        <v>22880.41</v>
      </c>
      <c r="H43" s="10">
        <v>14600.45</v>
      </c>
      <c r="I43" s="6">
        <v>-1</v>
      </c>
      <c r="J43" s="9"/>
    </row>
    <row r="44" spans="1:10" x14ac:dyDescent="0.2">
      <c r="A44" s="40" t="s">
        <v>109</v>
      </c>
      <c r="B44" s="4" t="s">
        <v>110</v>
      </c>
      <c r="C44" s="13"/>
      <c r="D44" s="9"/>
      <c r="E44" s="10"/>
      <c r="F44" s="9"/>
      <c r="G44" s="9"/>
      <c r="H44" s="10">
        <v>2898.05</v>
      </c>
      <c r="I44" s="6">
        <v>0</v>
      </c>
      <c r="J44" s="9"/>
    </row>
    <row r="45" spans="1:10" x14ac:dyDescent="0.2">
      <c r="A45" s="40"/>
      <c r="B45" s="4"/>
      <c r="C45" s="11"/>
      <c r="D45" s="11"/>
      <c r="E45" s="11"/>
      <c r="F45" s="11"/>
      <c r="G45" s="11"/>
      <c r="H45" s="11"/>
      <c r="I45" s="11"/>
      <c r="J45" s="11"/>
    </row>
    <row r="46" spans="1:10" x14ac:dyDescent="0.2">
      <c r="A46" s="40"/>
      <c r="B46" s="4" t="s">
        <v>32</v>
      </c>
      <c r="C46" s="39">
        <f>SUM(C9:C45)</f>
        <v>-2344983.5151999998</v>
      </c>
      <c r="D46" s="10">
        <v>-4986271.9000000004</v>
      </c>
      <c r="E46" s="10">
        <v>-7479407.8499999996</v>
      </c>
      <c r="F46" s="10">
        <v>-1801819</v>
      </c>
      <c r="G46" s="10">
        <v>-2500358.58</v>
      </c>
      <c r="H46" s="10">
        <v>-1932266.64</v>
      </c>
      <c r="I46" s="6">
        <v>-1</v>
      </c>
      <c r="J46" s="9"/>
    </row>
    <row r="47" spans="1:10" x14ac:dyDescent="0.2">
      <c r="A47" s="7"/>
      <c r="B47" s="7"/>
      <c r="C47" s="8"/>
      <c r="D47" s="8"/>
      <c r="E47" s="8"/>
      <c r="F47" s="8"/>
      <c r="G47" s="8"/>
      <c r="H47" s="8"/>
      <c r="I47" s="8"/>
      <c r="J47" s="8"/>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row r="56" spans="1:10" x14ac:dyDescent="0.2">
      <c r="A56" s="4"/>
      <c r="B56" s="4"/>
      <c r="C56" s="9"/>
      <c r="D56" s="9"/>
      <c r="E56" s="9"/>
      <c r="F56" s="9"/>
      <c r="G56" s="9"/>
      <c r="H56" s="9"/>
      <c r="I56" s="9"/>
      <c r="J56" s="9"/>
    </row>
    <row r="57" spans="1:10" x14ac:dyDescent="0.2">
      <c r="A57" s="4"/>
      <c r="B57" s="4"/>
      <c r="C57" s="9"/>
      <c r="D57" s="9"/>
      <c r="E57" s="9"/>
      <c r="F57" s="9"/>
      <c r="G57" s="9"/>
      <c r="H57" s="9"/>
      <c r="I57" s="9"/>
      <c r="J57" s="9"/>
    </row>
    <row r="58" spans="1:10" x14ac:dyDescent="0.2">
      <c r="A58" s="4"/>
      <c r="B58" s="4"/>
      <c r="C58" s="9"/>
      <c r="D58" s="9"/>
      <c r="E58" s="9"/>
      <c r="F58" s="9"/>
      <c r="G58" s="9"/>
      <c r="H58" s="9"/>
      <c r="I58" s="9"/>
      <c r="J58" s="9"/>
    </row>
    <row r="59" spans="1:10" x14ac:dyDescent="0.2">
      <c r="A59" s="4"/>
      <c r="B59" s="4"/>
      <c r="C59" s="9"/>
      <c r="D59" s="9"/>
      <c r="E59" s="9"/>
      <c r="F59" s="9"/>
      <c r="G59" s="9"/>
      <c r="H59" s="9"/>
      <c r="I59" s="9"/>
      <c r="J59" s="9"/>
    </row>
    <row r="60" spans="1:10" x14ac:dyDescent="0.2">
      <c r="A60" s="4"/>
      <c r="B60" s="4"/>
      <c r="C60" s="9"/>
      <c r="D60" s="9"/>
      <c r="E60" s="9"/>
      <c r="F60" s="9"/>
      <c r="G60" s="9"/>
      <c r="H60" s="9"/>
      <c r="I60" s="9"/>
      <c r="J60" s="9"/>
    </row>
    <row r="61" spans="1:10" x14ac:dyDescent="0.2">
      <c r="A61" s="4"/>
      <c r="B61" s="4"/>
      <c r="C61" s="9"/>
      <c r="D61" s="9"/>
      <c r="E61" s="9"/>
      <c r="F61" s="9"/>
      <c r="G61" s="9"/>
      <c r="H61" s="9"/>
      <c r="I61" s="9"/>
      <c r="J61" s="9"/>
    </row>
    <row r="62" spans="1:10" x14ac:dyDescent="0.2">
      <c r="A62" s="4"/>
      <c r="B62" s="4"/>
      <c r="C62" s="9"/>
      <c r="D62" s="9"/>
      <c r="E62" s="9"/>
      <c r="F62" s="9"/>
      <c r="G62" s="9"/>
      <c r="H62" s="9"/>
      <c r="I62" s="9"/>
      <c r="J62" s="9"/>
    </row>
    <row r="63" spans="1:10" x14ac:dyDescent="0.2">
      <c r="A63" s="4"/>
      <c r="B63" s="4"/>
      <c r="C63" s="9"/>
      <c r="D63" s="9"/>
      <c r="E63" s="9"/>
      <c r="F63" s="9"/>
      <c r="G63" s="9"/>
      <c r="H63" s="9"/>
      <c r="I63" s="9"/>
      <c r="J63" s="9"/>
    </row>
    <row r="64" spans="1:10" x14ac:dyDescent="0.2">
      <c r="A64" s="4"/>
      <c r="B64" s="4"/>
      <c r="C64" s="9"/>
      <c r="D64" s="9"/>
      <c r="E64" s="9"/>
      <c r="F64" s="9"/>
      <c r="G64" s="9"/>
      <c r="H64" s="9"/>
      <c r="I64" s="9"/>
      <c r="J64" s="9"/>
    </row>
    <row r="65" spans="1:10" x14ac:dyDescent="0.2">
      <c r="A65" s="4"/>
      <c r="B65" s="4"/>
      <c r="C65" s="9"/>
      <c r="D65" s="9"/>
      <c r="E65" s="9"/>
      <c r="F65" s="9"/>
      <c r="G65" s="9"/>
      <c r="H65" s="9"/>
      <c r="I65" s="9"/>
      <c r="J65" s="9"/>
    </row>
    <row r="66" spans="1:10" x14ac:dyDescent="0.2">
      <c r="A66" s="4"/>
      <c r="B66" s="4"/>
      <c r="C66" s="9"/>
      <c r="D66" s="9"/>
      <c r="E66" s="9"/>
      <c r="F66" s="9"/>
      <c r="G66" s="9"/>
      <c r="H66" s="9"/>
      <c r="I66" s="9"/>
      <c r="J66" s="9"/>
    </row>
    <row r="67" spans="1:10" x14ac:dyDescent="0.2">
      <c r="A67" s="4"/>
      <c r="B67" s="4"/>
      <c r="C67" s="9"/>
      <c r="D67" s="9"/>
      <c r="E67" s="9"/>
      <c r="F67" s="9"/>
      <c r="G67" s="9"/>
      <c r="H67" s="9"/>
      <c r="I67" s="9"/>
      <c r="J67" s="9"/>
    </row>
    <row r="68" spans="1:10" x14ac:dyDescent="0.2">
      <c r="A68" s="4"/>
      <c r="B68" s="4"/>
      <c r="C68" s="9"/>
      <c r="D68" s="9"/>
      <c r="E68" s="9"/>
      <c r="F68" s="9"/>
      <c r="G68" s="9"/>
      <c r="H68" s="9"/>
      <c r="I68" s="9"/>
      <c r="J68" s="9"/>
    </row>
    <row r="69" spans="1:10" x14ac:dyDescent="0.2">
      <c r="A69" s="4"/>
      <c r="B69" s="4"/>
      <c r="C69" s="9"/>
      <c r="D69" s="9"/>
      <c r="E69" s="9"/>
      <c r="F69" s="9"/>
      <c r="G69" s="9"/>
      <c r="H69" s="9"/>
      <c r="I69" s="9"/>
      <c r="J69" s="9"/>
    </row>
    <row r="70" spans="1:10" x14ac:dyDescent="0.2">
      <c r="A70" s="4"/>
      <c r="B70" s="4"/>
      <c r="C70" s="9"/>
      <c r="D70" s="9"/>
      <c r="E70" s="9"/>
      <c r="F70" s="9"/>
      <c r="G70" s="9"/>
      <c r="H70" s="9"/>
      <c r="I70" s="9"/>
      <c r="J70" s="9"/>
    </row>
    <row r="71" spans="1:10" x14ac:dyDescent="0.2">
      <c r="A71" s="4"/>
      <c r="B71" s="4"/>
      <c r="C71" s="9"/>
      <c r="D71" s="9"/>
      <c r="E71" s="9"/>
      <c r="F71" s="9"/>
      <c r="G71" s="9"/>
      <c r="H71" s="9"/>
      <c r="I71" s="9"/>
      <c r="J71" s="9"/>
    </row>
    <row r="72" spans="1:10" x14ac:dyDescent="0.2">
      <c r="A72" s="4"/>
      <c r="B72" s="4"/>
      <c r="C72" s="9"/>
      <c r="D72" s="9"/>
      <c r="E72" s="9"/>
      <c r="F72" s="9"/>
      <c r="G72" s="9"/>
      <c r="H72" s="9"/>
      <c r="I72" s="9"/>
      <c r="J72" s="9"/>
    </row>
    <row r="73" spans="1:10" x14ac:dyDescent="0.2">
      <c r="A73" s="4"/>
      <c r="B73" s="4"/>
      <c r="C73" s="9"/>
      <c r="D73" s="9"/>
      <c r="E73" s="9"/>
      <c r="F73" s="9"/>
      <c r="G73" s="9"/>
      <c r="H73" s="9"/>
      <c r="I73" s="9"/>
      <c r="J73" s="9"/>
    </row>
    <row r="74" spans="1:10" x14ac:dyDescent="0.2">
      <c r="A74" s="4"/>
      <c r="B74" s="4"/>
      <c r="C74" s="9"/>
      <c r="D74" s="9"/>
      <c r="E74" s="9"/>
      <c r="F74" s="9"/>
      <c r="G74" s="9"/>
      <c r="H74" s="9"/>
      <c r="I74" s="9"/>
      <c r="J74" s="9"/>
    </row>
    <row r="75" spans="1:10" x14ac:dyDescent="0.2">
      <c r="A75" s="4"/>
      <c r="B75" s="4"/>
      <c r="C75" s="9"/>
      <c r="D75" s="9"/>
      <c r="E75" s="9"/>
      <c r="F75" s="9"/>
      <c r="G75" s="9"/>
      <c r="H75" s="9"/>
      <c r="I75" s="9"/>
      <c r="J75" s="9"/>
    </row>
  </sheetData>
  <mergeCells count="4">
    <mergeCell ref="A1:J1"/>
    <mergeCell ref="A2:J2"/>
    <mergeCell ref="A3:J3"/>
    <mergeCell ref="A8:J8"/>
  </mergeCells>
  <pageMargins left="0.75" right="0.75" top="0.75" bottom="0.75" header="0.03" footer="0.03"/>
  <pageSetup scale="4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3"/>
  <sheetViews>
    <sheetView workbookViewId="0">
      <selection activeCell="B25" sqref="B25"/>
    </sheetView>
  </sheetViews>
  <sheetFormatPr defaultColWidth="9" defaultRowHeight="12.75" x14ac:dyDescent="0.2"/>
  <cols>
    <col min="1" max="1" width="14.6640625" bestFit="1" customWidth="1"/>
    <col min="2" max="2" width="33.6640625" bestFit="1" customWidth="1"/>
    <col min="3" max="3" width="12.33203125" bestFit="1"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600</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c r="B9" s="4"/>
      <c r="C9" s="9"/>
      <c r="D9" s="9"/>
      <c r="E9" s="10"/>
      <c r="F9" s="9"/>
      <c r="G9" s="10">
        <v>-4392.2299999999996</v>
      </c>
      <c r="H9" s="10">
        <v>-4800</v>
      </c>
      <c r="I9" s="6">
        <v>0</v>
      </c>
      <c r="J9" s="9"/>
    </row>
    <row r="10" spans="1:10" x14ac:dyDescent="0.2">
      <c r="A10" s="40" t="s">
        <v>601</v>
      </c>
      <c r="B10" s="4" t="s">
        <v>602</v>
      </c>
      <c r="C10" s="28">
        <v>-7000</v>
      </c>
      <c r="D10" s="10">
        <v>-949.72</v>
      </c>
      <c r="E10" s="10">
        <v>-1424.58</v>
      </c>
      <c r="F10" s="10">
        <v>-6000</v>
      </c>
      <c r="G10" s="10">
        <v>-3265.32</v>
      </c>
      <c r="H10" s="10">
        <v>-1802.35</v>
      </c>
      <c r="I10" s="6">
        <v>-1</v>
      </c>
      <c r="J10" s="9"/>
    </row>
    <row r="11" spans="1:10" x14ac:dyDescent="0.2">
      <c r="A11" s="40" t="s">
        <v>603</v>
      </c>
      <c r="B11" s="4" t="s">
        <v>604</v>
      </c>
      <c r="C11" s="9">
        <v>50</v>
      </c>
      <c r="D11" s="9"/>
      <c r="E11" s="10"/>
      <c r="F11" s="10">
        <v>90</v>
      </c>
      <c r="G11" s="10">
        <v>65.760000000000005</v>
      </c>
      <c r="H11" s="10">
        <v>147.58000000000001</v>
      </c>
      <c r="I11" s="6">
        <v>-1</v>
      </c>
      <c r="J11" s="9"/>
    </row>
    <row r="12" spans="1:10" x14ac:dyDescent="0.2">
      <c r="A12" s="40" t="s">
        <v>605</v>
      </c>
      <c r="B12" s="4" t="s">
        <v>606</v>
      </c>
      <c r="C12" s="9">
        <v>120</v>
      </c>
      <c r="D12" s="10">
        <v>47.15</v>
      </c>
      <c r="E12" s="10">
        <v>70.724999999999994</v>
      </c>
      <c r="F12" s="10">
        <v>120</v>
      </c>
      <c r="G12" s="10">
        <v>116.14</v>
      </c>
      <c r="H12" s="10">
        <v>131.04</v>
      </c>
      <c r="I12" s="6">
        <v>-1</v>
      </c>
      <c r="J12" s="9"/>
    </row>
    <row r="13" spans="1:10" x14ac:dyDescent="0.2">
      <c r="A13" s="40" t="s">
        <v>607</v>
      </c>
      <c r="B13" s="4" t="s">
        <v>608</v>
      </c>
      <c r="C13" s="9">
        <v>450</v>
      </c>
      <c r="D13" s="9"/>
      <c r="E13" s="10"/>
      <c r="F13" s="10">
        <v>400</v>
      </c>
      <c r="G13" s="10">
        <v>2400.7600000000002</v>
      </c>
      <c r="H13" s="10">
        <v>614</v>
      </c>
      <c r="I13" s="6">
        <v>-1</v>
      </c>
      <c r="J13" s="9"/>
    </row>
    <row r="14" spans="1:10" x14ac:dyDescent="0.2">
      <c r="A14" s="40" t="s">
        <v>609</v>
      </c>
      <c r="B14" s="4" t="s">
        <v>610</v>
      </c>
      <c r="C14" s="9">
        <v>750</v>
      </c>
      <c r="D14" s="9"/>
      <c r="E14" s="10"/>
      <c r="F14" s="10">
        <v>600</v>
      </c>
      <c r="G14" s="10">
        <v>699.86</v>
      </c>
      <c r="H14" s="10">
        <v>1151.03</v>
      </c>
      <c r="I14" s="6">
        <v>-1</v>
      </c>
      <c r="J14" s="9"/>
    </row>
    <row r="15" spans="1:10" x14ac:dyDescent="0.2">
      <c r="A15" s="40" t="s">
        <v>611</v>
      </c>
      <c r="B15" s="4" t="s">
        <v>612</v>
      </c>
      <c r="C15" s="28">
        <v>1000</v>
      </c>
      <c r="D15" s="10">
        <v>333.99</v>
      </c>
      <c r="E15" s="10">
        <v>500.98500000000001</v>
      </c>
      <c r="F15" s="10">
        <v>900</v>
      </c>
      <c r="G15" s="10">
        <v>2010.81</v>
      </c>
      <c r="H15" s="10">
        <v>1643.59</v>
      </c>
      <c r="I15" s="6">
        <v>-1</v>
      </c>
      <c r="J15" s="9"/>
    </row>
    <row r="16" spans="1:10" x14ac:dyDescent="0.2">
      <c r="A16" s="40" t="s">
        <v>613</v>
      </c>
      <c r="B16" s="4" t="s">
        <v>614</v>
      </c>
      <c r="C16" s="9">
        <v>750</v>
      </c>
      <c r="D16" s="9"/>
      <c r="E16" s="10"/>
      <c r="F16" s="10">
        <v>750</v>
      </c>
      <c r="G16" s="9"/>
      <c r="H16" s="10">
        <v>1527.65</v>
      </c>
      <c r="I16" s="6">
        <v>-1</v>
      </c>
      <c r="J16" s="9"/>
    </row>
    <row r="17" spans="1:10" x14ac:dyDescent="0.2">
      <c r="A17" s="40" t="s">
        <v>615</v>
      </c>
      <c r="B17" s="4" t="s">
        <v>616</v>
      </c>
      <c r="C17" s="28">
        <v>7000</v>
      </c>
      <c r="D17" s="10">
        <v>2253.7800000000002</v>
      </c>
      <c r="E17" s="10">
        <v>3380.67</v>
      </c>
      <c r="F17" s="10">
        <v>7000</v>
      </c>
      <c r="G17" s="10">
        <v>5887.25</v>
      </c>
      <c r="H17" s="10">
        <v>4935.2299999999996</v>
      </c>
      <c r="I17" s="6">
        <v>-1</v>
      </c>
      <c r="J17" s="9"/>
    </row>
    <row r="18" spans="1:10" x14ac:dyDescent="0.2">
      <c r="A18" s="40" t="s">
        <v>617</v>
      </c>
      <c r="B18" s="4" t="s">
        <v>618</v>
      </c>
      <c r="C18" s="9">
        <v>500</v>
      </c>
      <c r="D18" s="10">
        <v>163.30000000000001</v>
      </c>
      <c r="E18" s="10">
        <v>244.95</v>
      </c>
      <c r="F18" s="10">
        <v>1500</v>
      </c>
      <c r="G18" s="10">
        <v>2121.71</v>
      </c>
      <c r="H18" s="10">
        <v>2472.83</v>
      </c>
      <c r="I18" s="6">
        <v>-1</v>
      </c>
      <c r="J18" s="9"/>
    </row>
    <row r="19" spans="1:10" x14ac:dyDescent="0.2">
      <c r="A19" s="40"/>
      <c r="B19" s="4"/>
      <c r="C19" s="9"/>
      <c r="D19" s="9"/>
      <c r="E19" s="10"/>
      <c r="F19" s="9"/>
      <c r="G19" s="10">
        <v>5498.33</v>
      </c>
      <c r="H19" s="10">
        <v>5688.67</v>
      </c>
      <c r="I19" s="6">
        <v>0</v>
      </c>
      <c r="J19" s="9"/>
    </row>
    <row r="20" spans="1:10" x14ac:dyDescent="0.2">
      <c r="A20" s="40" t="s">
        <v>619</v>
      </c>
      <c r="B20" s="4" t="s">
        <v>620</v>
      </c>
      <c r="C20" s="9">
        <v>9800</v>
      </c>
      <c r="D20" s="10">
        <v>6311.66</v>
      </c>
      <c r="E20" s="10">
        <v>9467.49</v>
      </c>
      <c r="F20" s="10">
        <v>9000</v>
      </c>
      <c r="G20" s="10">
        <v>8074.95</v>
      </c>
      <c r="H20" s="10">
        <v>8118.91</v>
      </c>
      <c r="I20" s="6">
        <v>-1</v>
      </c>
      <c r="J20" s="9"/>
    </row>
    <row r="21" spans="1:10" x14ac:dyDescent="0.2">
      <c r="A21" s="40" t="s">
        <v>621</v>
      </c>
      <c r="B21" s="4" t="s">
        <v>622</v>
      </c>
      <c r="C21" s="9">
        <v>770</v>
      </c>
      <c r="D21" s="10">
        <v>502.67</v>
      </c>
      <c r="E21" s="10">
        <v>754.005</v>
      </c>
      <c r="F21" s="10">
        <v>660</v>
      </c>
      <c r="G21" s="10">
        <v>600.79</v>
      </c>
      <c r="H21" s="10">
        <v>625.39</v>
      </c>
      <c r="I21" s="6">
        <v>-1</v>
      </c>
      <c r="J21" s="9"/>
    </row>
    <row r="22" spans="1:10" x14ac:dyDescent="0.2">
      <c r="A22" s="40"/>
      <c r="B22" s="4"/>
      <c r="C22" s="11"/>
      <c r="D22" s="11"/>
      <c r="E22" s="11"/>
      <c r="F22" s="11"/>
      <c r="G22" s="11"/>
      <c r="H22" s="11"/>
      <c r="I22" s="11"/>
      <c r="J22" s="11"/>
    </row>
    <row r="23" spans="1:10" x14ac:dyDescent="0.2">
      <c r="A23" s="40"/>
      <c r="B23" s="4" t="s">
        <v>32</v>
      </c>
      <c r="C23" s="9">
        <f>SUM(C9:C21)</f>
        <v>14190</v>
      </c>
      <c r="D23" s="10">
        <v>8662.83</v>
      </c>
      <c r="E23" s="10">
        <v>12994.245000000001</v>
      </c>
      <c r="F23" s="10">
        <v>15020</v>
      </c>
      <c r="G23" s="10">
        <v>17793.810000000001</v>
      </c>
      <c r="H23" s="10">
        <v>17363.57</v>
      </c>
      <c r="I23" s="6">
        <v>-1</v>
      </c>
      <c r="J23" s="9"/>
    </row>
    <row r="24" spans="1:10" x14ac:dyDescent="0.2">
      <c r="A24" s="7"/>
      <c r="B24" s="7"/>
      <c r="C24" s="8"/>
      <c r="D24" s="8"/>
      <c r="E24" s="8"/>
      <c r="F24" s="8"/>
      <c r="G24" s="8"/>
      <c r="H24" s="8"/>
      <c r="I24" s="8"/>
      <c r="J24" s="8"/>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29"/>
      <c r="B53" s="29"/>
      <c r="C53" s="29"/>
      <c r="D53" s="29"/>
      <c r="E53" s="29"/>
      <c r="F53" s="29"/>
      <c r="G53" s="29"/>
      <c r="H53" s="29"/>
      <c r="I53" s="29"/>
      <c r="J53" s="29"/>
    </row>
  </sheetData>
  <mergeCells count="4">
    <mergeCell ref="A1:J1"/>
    <mergeCell ref="A2:J2"/>
    <mergeCell ref="A3:J3"/>
    <mergeCell ref="A8:J8"/>
  </mergeCells>
  <pageMargins left="0.75" right="0.75" top="0.75" bottom="0.75" header="0.03" footer="0.03"/>
  <pageSetup scale="60" fitToHeight="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J46"/>
  <sheetViews>
    <sheetView workbookViewId="0">
      <selection activeCell="J12" sqref="J12"/>
    </sheetView>
  </sheetViews>
  <sheetFormatPr defaultColWidth="9" defaultRowHeight="12.75" x14ac:dyDescent="0.2"/>
  <cols>
    <col min="1" max="1" width="14.6640625" bestFit="1" customWidth="1"/>
    <col min="2" max="2" width="29.1640625" bestFit="1" customWidth="1"/>
    <col min="3" max="3" width="12.6640625" customWidth="1"/>
    <col min="4" max="4" width="10.1640625" bestFit="1"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623</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624</v>
      </c>
      <c r="B9" s="4" t="s">
        <v>625</v>
      </c>
      <c r="C9" s="9">
        <v>0</v>
      </c>
      <c r="D9" s="10">
        <v>-12435</v>
      </c>
      <c r="E9" s="10">
        <v>-18652.5</v>
      </c>
      <c r="F9" s="10">
        <v>-26000</v>
      </c>
      <c r="G9" s="10">
        <v>-14439.5</v>
      </c>
      <c r="H9" s="10">
        <v>-23349.23</v>
      </c>
      <c r="I9" s="6">
        <v>-1</v>
      </c>
      <c r="J9" s="9"/>
    </row>
    <row r="10" spans="1:10" x14ac:dyDescent="0.2">
      <c r="A10" s="40" t="s">
        <v>626</v>
      </c>
      <c r="B10" s="4" t="s">
        <v>627</v>
      </c>
      <c r="C10" s="9">
        <v>0</v>
      </c>
      <c r="D10" s="10">
        <v>-3980.45</v>
      </c>
      <c r="E10" s="10">
        <v>-5970.6750000000002</v>
      </c>
      <c r="F10" s="10">
        <v>-7000</v>
      </c>
      <c r="G10" s="10">
        <v>-8539.2000000000007</v>
      </c>
      <c r="H10" s="10">
        <v>-1316.4</v>
      </c>
      <c r="I10" s="6">
        <v>-1</v>
      </c>
      <c r="J10" s="9"/>
    </row>
    <row r="11" spans="1:10" x14ac:dyDescent="0.2">
      <c r="A11" s="40" t="s">
        <v>628</v>
      </c>
      <c r="B11" s="4" t="s">
        <v>629</v>
      </c>
      <c r="C11" s="9">
        <v>0</v>
      </c>
      <c r="D11" s="10">
        <v>45.5</v>
      </c>
      <c r="E11" s="10">
        <v>68.25</v>
      </c>
      <c r="F11" s="10">
        <v>130</v>
      </c>
      <c r="G11" s="10">
        <v>112.84</v>
      </c>
      <c r="H11" s="10">
        <v>131.04</v>
      </c>
      <c r="I11" s="6">
        <v>-1</v>
      </c>
      <c r="J11" s="9"/>
    </row>
    <row r="12" spans="1:10" x14ac:dyDescent="0.2">
      <c r="A12" s="40" t="s">
        <v>630</v>
      </c>
      <c r="B12" s="4" t="s">
        <v>631</v>
      </c>
      <c r="C12" s="9">
        <v>0</v>
      </c>
      <c r="D12" s="10">
        <v>29747.91</v>
      </c>
      <c r="E12" s="10">
        <v>44621.864999999998</v>
      </c>
      <c r="F12" s="10">
        <v>40000</v>
      </c>
      <c r="G12" s="10">
        <v>44137.67</v>
      </c>
      <c r="H12" s="10">
        <v>35834.879999999997</v>
      </c>
      <c r="I12" s="6">
        <v>-1</v>
      </c>
      <c r="J12" s="9" t="s">
        <v>632</v>
      </c>
    </row>
    <row r="13" spans="1:10" x14ac:dyDescent="0.2">
      <c r="A13" s="40" t="s">
        <v>633</v>
      </c>
      <c r="B13" s="4" t="s">
        <v>634</v>
      </c>
      <c r="C13" s="9">
        <v>0</v>
      </c>
      <c r="D13" s="10">
        <v>1839.23</v>
      </c>
      <c r="E13" s="10">
        <v>2758.8449999999998</v>
      </c>
      <c r="F13" s="10">
        <v>5000</v>
      </c>
      <c r="G13" s="10">
        <v>5671.32</v>
      </c>
      <c r="H13" s="10">
        <v>4517.8900000000003</v>
      </c>
      <c r="I13" s="6">
        <v>-1</v>
      </c>
      <c r="J13" s="9"/>
    </row>
    <row r="14" spans="1:10" x14ac:dyDescent="0.2">
      <c r="A14" s="40" t="s">
        <v>635</v>
      </c>
      <c r="B14" s="4" t="s">
        <v>636</v>
      </c>
      <c r="C14" s="9">
        <v>0</v>
      </c>
      <c r="D14" s="10">
        <v>156.08000000000001</v>
      </c>
      <c r="E14" s="10">
        <v>234.12</v>
      </c>
      <c r="F14" s="10">
        <v>375</v>
      </c>
      <c r="G14" s="10">
        <v>404.21</v>
      </c>
      <c r="H14" s="10">
        <v>314.58</v>
      </c>
      <c r="I14" s="6">
        <v>-1</v>
      </c>
      <c r="J14" s="9"/>
    </row>
    <row r="15" spans="1:10" x14ac:dyDescent="0.2">
      <c r="A15" s="40" t="s">
        <v>637</v>
      </c>
      <c r="B15" s="4" t="s">
        <v>638</v>
      </c>
      <c r="C15" s="9">
        <v>0</v>
      </c>
      <c r="D15" s="10">
        <v>325.63</v>
      </c>
      <c r="E15" s="10">
        <v>488.44499999999999</v>
      </c>
      <c r="F15" s="9"/>
      <c r="G15" s="10">
        <v>279.27</v>
      </c>
      <c r="H15" s="10">
        <v>1416.45</v>
      </c>
      <c r="I15" s="6">
        <v>0</v>
      </c>
      <c r="J15" s="9"/>
    </row>
    <row r="16" spans="1:10" x14ac:dyDescent="0.2">
      <c r="A16" s="40"/>
      <c r="B16" s="4"/>
      <c r="C16" s="11"/>
      <c r="D16" s="11"/>
      <c r="E16" s="11"/>
      <c r="F16" s="11"/>
      <c r="G16" s="11"/>
      <c r="H16" s="11"/>
      <c r="I16" s="11"/>
      <c r="J16" s="11"/>
    </row>
    <row r="17" spans="1:10" x14ac:dyDescent="0.2">
      <c r="A17" s="40"/>
      <c r="B17" s="4" t="s">
        <v>32</v>
      </c>
      <c r="C17" s="9">
        <f>SUM(C9:C15)</f>
        <v>0</v>
      </c>
      <c r="D17" s="10">
        <v>15698.9</v>
      </c>
      <c r="E17" s="10">
        <v>23548.35</v>
      </c>
      <c r="F17" s="10">
        <v>12505</v>
      </c>
      <c r="G17" s="10">
        <v>27626.61</v>
      </c>
      <c r="H17" s="10">
        <v>17549.21</v>
      </c>
      <c r="I17" s="6">
        <v>-1</v>
      </c>
      <c r="J17" s="9"/>
    </row>
    <row r="18" spans="1:10" x14ac:dyDescent="0.2">
      <c r="A18" s="7"/>
      <c r="B18" s="7"/>
      <c r="C18" s="8"/>
      <c r="D18" s="8"/>
      <c r="E18" s="8"/>
      <c r="F18" s="8"/>
      <c r="G18" s="8"/>
      <c r="H18" s="8"/>
      <c r="I18" s="8"/>
      <c r="J18" s="8"/>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sheetData>
  <mergeCells count="4">
    <mergeCell ref="A1:J1"/>
    <mergeCell ref="A2:J2"/>
    <mergeCell ref="A3:J3"/>
    <mergeCell ref="A8:J8"/>
  </mergeCells>
  <pageMargins left="0.75" right="0.75" top="0.75" bottom="0.75" header="0.03" footer="0.03"/>
  <pageSetup scale="62" fitToHeight="0"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J46"/>
  <sheetViews>
    <sheetView workbookViewId="0">
      <selection activeCell="C15" sqref="C15"/>
    </sheetView>
  </sheetViews>
  <sheetFormatPr defaultColWidth="9" defaultRowHeight="12.75" x14ac:dyDescent="0.2"/>
  <cols>
    <col min="1" max="1" width="14.6640625" bestFit="1" customWidth="1"/>
    <col min="2" max="2" width="30.6640625" bestFit="1" customWidth="1"/>
    <col min="3" max="3" width="12.6640625" customWidth="1"/>
    <col min="4" max="4" width="10.1640625" bestFit="1"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639</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640</v>
      </c>
      <c r="B9" s="4" t="s">
        <v>641</v>
      </c>
      <c r="C9" s="9">
        <v>0</v>
      </c>
      <c r="D9" s="10">
        <v>-22486.34</v>
      </c>
      <c r="E9" s="10">
        <v>-33729.51</v>
      </c>
      <c r="F9" s="10">
        <v>-50400</v>
      </c>
      <c r="G9" s="10">
        <v>-47447.5</v>
      </c>
      <c r="H9" s="10">
        <v>-54240.2</v>
      </c>
      <c r="I9" s="6">
        <v>-1</v>
      </c>
      <c r="J9" s="9"/>
    </row>
    <row r="10" spans="1:10" x14ac:dyDescent="0.2">
      <c r="A10" s="40" t="s">
        <v>642</v>
      </c>
      <c r="B10" s="4" t="s">
        <v>643</v>
      </c>
      <c r="C10" s="9">
        <v>0</v>
      </c>
      <c r="D10" s="10">
        <v>47.15</v>
      </c>
      <c r="E10" s="10">
        <v>70.724999999999994</v>
      </c>
      <c r="F10" s="10">
        <v>120</v>
      </c>
      <c r="G10" s="10">
        <v>116.14</v>
      </c>
      <c r="H10" s="10">
        <v>131.04</v>
      </c>
      <c r="I10" s="6">
        <v>-1</v>
      </c>
      <c r="J10" s="9"/>
    </row>
    <row r="11" spans="1:10" x14ac:dyDescent="0.2">
      <c r="A11" s="40" t="s">
        <v>644</v>
      </c>
      <c r="B11" s="4" t="s">
        <v>645</v>
      </c>
      <c r="C11" s="9">
        <v>0</v>
      </c>
      <c r="D11" s="10">
        <v>5694.4</v>
      </c>
      <c r="E11" s="10">
        <v>8541.6</v>
      </c>
      <c r="F11" s="10">
        <v>15000</v>
      </c>
      <c r="G11" s="10">
        <v>11531.16</v>
      </c>
      <c r="H11" s="10">
        <v>13879.09</v>
      </c>
      <c r="I11" s="6">
        <v>-1</v>
      </c>
      <c r="J11" s="9"/>
    </row>
    <row r="12" spans="1:10" x14ac:dyDescent="0.2">
      <c r="A12" s="40" t="s">
        <v>646</v>
      </c>
      <c r="B12" s="4" t="s">
        <v>647</v>
      </c>
      <c r="C12" s="9">
        <v>0</v>
      </c>
      <c r="D12" s="10">
        <v>140</v>
      </c>
      <c r="E12" s="10">
        <v>210</v>
      </c>
      <c r="F12" s="10">
        <v>300</v>
      </c>
      <c r="G12" s="10">
        <v>203.41</v>
      </c>
      <c r="H12" s="9"/>
      <c r="I12" s="6">
        <v>-1</v>
      </c>
      <c r="J12" s="9"/>
    </row>
    <row r="13" spans="1:10" x14ac:dyDescent="0.2">
      <c r="A13" s="40" t="s">
        <v>648</v>
      </c>
      <c r="B13" s="4" t="s">
        <v>649</v>
      </c>
      <c r="C13" s="9">
        <v>0</v>
      </c>
      <c r="D13" s="10">
        <v>20637.46</v>
      </c>
      <c r="E13" s="10">
        <v>30956.19</v>
      </c>
      <c r="F13" s="10">
        <v>34980</v>
      </c>
      <c r="G13" s="10">
        <v>35922.9</v>
      </c>
      <c r="H13" s="10">
        <v>44240.2</v>
      </c>
      <c r="I13" s="6">
        <v>-1</v>
      </c>
      <c r="J13" s="9"/>
    </row>
    <row r="14" spans="1:10" x14ac:dyDescent="0.2">
      <c r="A14" s="40" t="s">
        <v>650</v>
      </c>
      <c r="B14" s="4" t="s">
        <v>651</v>
      </c>
      <c r="C14" s="9">
        <v>0</v>
      </c>
      <c r="D14" s="10">
        <v>6853.58</v>
      </c>
      <c r="E14" s="10">
        <v>10280.370000000001</v>
      </c>
      <c r="F14" s="10">
        <v>6000</v>
      </c>
      <c r="G14" s="10">
        <v>6726.48</v>
      </c>
      <c r="H14" s="10">
        <v>5220.6899999999996</v>
      </c>
      <c r="I14" s="6">
        <v>-1</v>
      </c>
      <c r="J14" s="9"/>
    </row>
    <row r="15" spans="1:10" x14ac:dyDescent="0.2">
      <c r="A15" s="40" t="s">
        <v>652</v>
      </c>
      <c r="B15" s="4" t="s">
        <v>653</v>
      </c>
      <c r="C15" s="9">
        <v>0</v>
      </c>
      <c r="D15" s="10">
        <v>584.04999999999995</v>
      </c>
      <c r="E15" s="10">
        <v>876.07500000000005</v>
      </c>
      <c r="F15" s="10">
        <v>540</v>
      </c>
      <c r="G15" s="10">
        <v>570.54999999999995</v>
      </c>
      <c r="H15" s="10">
        <v>396.29</v>
      </c>
      <c r="I15" s="6">
        <v>-1</v>
      </c>
      <c r="J15" s="9"/>
    </row>
    <row r="16" spans="1:10" x14ac:dyDescent="0.2">
      <c r="A16" s="40"/>
      <c r="B16" s="4"/>
      <c r="C16" s="11"/>
      <c r="D16" s="11"/>
      <c r="E16" s="11"/>
      <c r="F16" s="11"/>
      <c r="G16" s="11"/>
      <c r="H16" s="11"/>
      <c r="I16" s="11"/>
      <c r="J16" s="11"/>
    </row>
    <row r="17" spans="1:10" x14ac:dyDescent="0.2">
      <c r="A17" s="40"/>
      <c r="B17" s="4" t="s">
        <v>32</v>
      </c>
      <c r="C17" s="9">
        <f>SUM(C9:C15)</f>
        <v>0</v>
      </c>
      <c r="D17" s="10">
        <v>11470.3</v>
      </c>
      <c r="E17" s="10">
        <v>17205.45</v>
      </c>
      <c r="F17" s="10">
        <v>6540</v>
      </c>
      <c r="G17" s="10">
        <v>7623.14</v>
      </c>
      <c r="H17" s="10">
        <v>9627.11</v>
      </c>
      <c r="I17" s="6">
        <v>-1</v>
      </c>
      <c r="J17" s="9"/>
    </row>
    <row r="18" spans="1:10" x14ac:dyDescent="0.2">
      <c r="A18" s="7"/>
      <c r="B18" s="7"/>
      <c r="C18" s="8"/>
      <c r="D18" s="8"/>
      <c r="E18" s="8"/>
      <c r="F18" s="8"/>
      <c r="G18" s="8"/>
      <c r="H18" s="8"/>
      <c r="I18" s="8"/>
      <c r="J18" s="8"/>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sheetData>
  <mergeCells count="4">
    <mergeCell ref="A1:J1"/>
    <mergeCell ref="A2:J2"/>
    <mergeCell ref="A3:J3"/>
    <mergeCell ref="A8:J8"/>
  </mergeCells>
  <pageMargins left="0.75" right="0.75" top="0.75" bottom="0.75" header="0.03" footer="0.03"/>
  <pageSetup scale="61" fitToHeight="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K76"/>
  <sheetViews>
    <sheetView workbookViewId="0">
      <selection activeCell="B13" sqref="B13"/>
    </sheetView>
  </sheetViews>
  <sheetFormatPr defaultColWidth="9" defaultRowHeight="12.75" x14ac:dyDescent="0.2"/>
  <cols>
    <col min="1" max="1" width="14.6640625" bestFit="1" customWidth="1"/>
    <col min="2" max="2" width="36.83203125" bestFit="1" customWidth="1"/>
    <col min="3" max="4" width="12.6640625" customWidth="1"/>
    <col min="5" max="5" width="11.3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654</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655</v>
      </c>
      <c r="B9" s="4" t="s">
        <v>656</v>
      </c>
      <c r="C9" s="9">
        <v>0</v>
      </c>
      <c r="D9" s="9"/>
      <c r="E9" s="10"/>
      <c r="F9" s="10">
        <v>-2400</v>
      </c>
      <c r="G9" s="10">
        <v>-1667</v>
      </c>
      <c r="H9" s="10">
        <v>-3700</v>
      </c>
      <c r="I9" s="6">
        <v>-1</v>
      </c>
      <c r="J9" s="9"/>
    </row>
    <row r="10" spans="1:10" x14ac:dyDescent="0.2">
      <c r="A10" s="40" t="s">
        <v>657</v>
      </c>
      <c r="B10" s="4" t="s">
        <v>658</v>
      </c>
      <c r="C10" s="9">
        <v>200</v>
      </c>
      <c r="D10" s="10">
        <v>46.87</v>
      </c>
      <c r="E10" s="10">
        <v>70.305000000000007</v>
      </c>
      <c r="F10" s="10">
        <v>220</v>
      </c>
      <c r="G10" s="10">
        <v>15.02</v>
      </c>
      <c r="H10" s="10">
        <v>810.29</v>
      </c>
      <c r="I10" s="6">
        <v>-1</v>
      </c>
      <c r="J10" s="9"/>
    </row>
    <row r="11" spans="1:10" x14ac:dyDescent="0.2">
      <c r="A11" s="40" t="s">
        <v>659</v>
      </c>
      <c r="B11" s="4" t="s">
        <v>660</v>
      </c>
      <c r="C11" s="28">
        <v>7000</v>
      </c>
      <c r="D11" s="10">
        <v>3686.75</v>
      </c>
      <c r="E11" s="10">
        <v>5530.125</v>
      </c>
      <c r="F11" s="10">
        <v>7200</v>
      </c>
      <c r="G11" s="10">
        <v>6619.66</v>
      </c>
      <c r="H11" s="10">
        <v>7134.66</v>
      </c>
      <c r="I11" s="6">
        <v>-1</v>
      </c>
      <c r="J11" s="9"/>
    </row>
    <row r="12" spans="1:10" x14ac:dyDescent="0.2">
      <c r="A12" s="40" t="s">
        <v>661</v>
      </c>
      <c r="B12" s="4" t="s">
        <v>662</v>
      </c>
      <c r="C12" s="9">
        <v>0</v>
      </c>
      <c r="D12" s="10">
        <v>4.5599999999999996</v>
      </c>
      <c r="E12" s="10">
        <v>6.84</v>
      </c>
      <c r="F12" s="9"/>
      <c r="G12" s="9"/>
      <c r="H12" s="9"/>
      <c r="I12" s="6">
        <v>0</v>
      </c>
      <c r="J12" s="9"/>
    </row>
    <row r="13" spans="1:10" x14ac:dyDescent="0.2">
      <c r="A13" s="40" t="s">
        <v>663</v>
      </c>
      <c r="B13" s="4" t="s">
        <v>664</v>
      </c>
      <c r="C13" s="9"/>
      <c r="D13" s="10">
        <v>37923.160000000003</v>
      </c>
      <c r="E13" s="10">
        <v>56884.74</v>
      </c>
      <c r="F13" s="10">
        <v>42000</v>
      </c>
      <c r="G13" s="10">
        <v>74166.179999999993</v>
      </c>
      <c r="H13" s="10">
        <v>69787.47</v>
      </c>
      <c r="I13" s="6">
        <v>-1</v>
      </c>
      <c r="J13" s="9"/>
    </row>
    <row r="14" spans="1:10" x14ac:dyDescent="0.2">
      <c r="A14" s="40" t="s">
        <v>665</v>
      </c>
      <c r="B14" s="4" t="s">
        <v>666</v>
      </c>
      <c r="C14" s="28">
        <v>10000</v>
      </c>
      <c r="D14" s="10">
        <v>327.97</v>
      </c>
      <c r="E14" s="10">
        <v>491.95499999999998</v>
      </c>
      <c r="F14" s="10">
        <v>10000</v>
      </c>
      <c r="G14" s="10">
        <v>23099.66</v>
      </c>
      <c r="H14" s="10">
        <v>26664.21</v>
      </c>
      <c r="I14" s="6">
        <v>-1</v>
      </c>
      <c r="J14" s="9"/>
    </row>
    <row r="15" spans="1:10" x14ac:dyDescent="0.2">
      <c r="A15" s="40" t="s">
        <v>667</v>
      </c>
      <c r="B15" s="4" t="s">
        <v>668</v>
      </c>
      <c r="C15" s="28">
        <v>1500</v>
      </c>
      <c r="D15" s="10">
        <v>3925.01</v>
      </c>
      <c r="E15" s="10">
        <v>5887.5150000000003</v>
      </c>
      <c r="F15" s="10">
        <v>2000</v>
      </c>
      <c r="G15" s="10">
        <v>3811.75</v>
      </c>
      <c r="H15" s="10">
        <v>5005.18</v>
      </c>
      <c r="I15" s="6">
        <v>-1</v>
      </c>
      <c r="J15" s="9"/>
    </row>
    <row r="16" spans="1:10" x14ac:dyDescent="0.2">
      <c r="A16" s="40" t="s">
        <v>669</v>
      </c>
      <c r="B16" s="4" t="s">
        <v>670</v>
      </c>
      <c r="C16" s="28">
        <v>1000</v>
      </c>
      <c r="D16" s="10">
        <v>413.77</v>
      </c>
      <c r="E16" s="10">
        <v>620.65499999999997</v>
      </c>
      <c r="F16" s="10">
        <v>1500</v>
      </c>
      <c r="G16" s="10">
        <v>2879.33</v>
      </c>
      <c r="H16" s="9"/>
      <c r="I16" s="6">
        <v>-1</v>
      </c>
      <c r="J16" s="9" t="s">
        <v>671</v>
      </c>
    </row>
    <row r="17" spans="1:11" x14ac:dyDescent="0.2">
      <c r="A17" s="40" t="s">
        <v>672</v>
      </c>
      <c r="B17" s="4" t="s">
        <v>673</v>
      </c>
      <c r="C17" s="9">
        <v>250</v>
      </c>
      <c r="D17" s="9"/>
      <c r="E17" s="10"/>
      <c r="F17" s="9"/>
      <c r="G17" s="10">
        <v>2218.9899999999998</v>
      </c>
      <c r="H17" s="9"/>
      <c r="I17" s="6">
        <v>0</v>
      </c>
      <c r="J17" s="9"/>
      <c r="K17" s="29"/>
    </row>
    <row r="18" spans="1:11" x14ac:dyDescent="0.2">
      <c r="A18" s="40" t="s">
        <v>674</v>
      </c>
      <c r="B18" s="4" t="s">
        <v>675</v>
      </c>
      <c r="C18" s="28">
        <v>2000</v>
      </c>
      <c r="D18" s="10">
        <v>2059.62</v>
      </c>
      <c r="E18" s="10">
        <v>3089.43</v>
      </c>
      <c r="F18" s="10">
        <v>2000</v>
      </c>
      <c r="G18" s="10">
        <v>2027.99</v>
      </c>
      <c r="H18" s="10">
        <v>2771.98</v>
      </c>
      <c r="I18" s="6">
        <v>-1</v>
      </c>
      <c r="J18" s="9"/>
      <c r="K18" s="29"/>
    </row>
    <row r="19" spans="1:11" x14ac:dyDescent="0.2">
      <c r="A19" s="40" t="s">
        <v>676</v>
      </c>
      <c r="B19" s="4" t="s">
        <v>677</v>
      </c>
      <c r="C19" s="28">
        <v>10000</v>
      </c>
      <c r="D19" s="10">
        <v>3117.32</v>
      </c>
      <c r="E19" s="10">
        <v>4675.9799999999996</v>
      </c>
      <c r="F19" s="10">
        <v>10000</v>
      </c>
      <c r="G19" s="10">
        <v>6457.34</v>
      </c>
      <c r="H19" s="10">
        <v>16724.099999999999</v>
      </c>
      <c r="I19" s="6">
        <v>-1</v>
      </c>
      <c r="J19" s="9"/>
      <c r="K19" s="29"/>
    </row>
    <row r="20" spans="1:11" x14ac:dyDescent="0.2">
      <c r="A20" s="40" t="s">
        <v>678</v>
      </c>
      <c r="B20" s="4" t="s">
        <v>679</v>
      </c>
      <c r="C20" s="9">
        <v>500</v>
      </c>
      <c r="D20" s="9"/>
      <c r="E20" s="10"/>
      <c r="F20" s="9"/>
      <c r="G20" s="10">
        <v>75.52</v>
      </c>
      <c r="H20" s="10">
        <v>66.650000000000006</v>
      </c>
      <c r="I20" s="6">
        <v>0</v>
      </c>
      <c r="J20" s="9"/>
      <c r="K20" s="29"/>
    </row>
    <row r="21" spans="1:11" x14ac:dyDescent="0.2">
      <c r="A21" s="40" t="s">
        <v>680</v>
      </c>
      <c r="B21" s="4" t="s">
        <v>681</v>
      </c>
      <c r="C21" s="28">
        <v>3000</v>
      </c>
      <c r="D21" s="9"/>
      <c r="E21" s="10"/>
      <c r="F21" s="10">
        <v>3000</v>
      </c>
      <c r="G21" s="10">
        <v>3340.7</v>
      </c>
      <c r="H21" s="10">
        <v>6842.28</v>
      </c>
      <c r="I21" s="6">
        <v>-1</v>
      </c>
      <c r="J21" s="9"/>
      <c r="K21" s="29"/>
    </row>
    <row r="22" spans="1:11" x14ac:dyDescent="0.2">
      <c r="A22" s="40" t="s">
        <v>682</v>
      </c>
      <c r="B22" s="4" t="s">
        <v>683</v>
      </c>
      <c r="C22" s="9">
        <v>0</v>
      </c>
      <c r="D22" s="9"/>
      <c r="E22" s="10"/>
      <c r="F22" s="9"/>
      <c r="G22" s="10">
        <v>41.5</v>
      </c>
      <c r="H22" s="10">
        <v>141.88</v>
      </c>
      <c r="I22" s="6">
        <v>0</v>
      </c>
      <c r="J22" s="9"/>
      <c r="K22" s="29"/>
    </row>
    <row r="23" spans="1:11" s="29" customFormat="1" x14ac:dyDescent="0.2">
      <c r="A23" s="40" t="s">
        <v>1469</v>
      </c>
      <c r="B23" s="4" t="s">
        <v>684</v>
      </c>
      <c r="C23" s="28">
        <v>5000</v>
      </c>
      <c r="D23" s="9"/>
      <c r="E23" s="10"/>
      <c r="F23" s="9"/>
      <c r="G23" s="10"/>
      <c r="H23" s="10"/>
      <c r="I23" s="6"/>
      <c r="J23" s="9" t="s">
        <v>685</v>
      </c>
    </row>
    <row r="24" spans="1:11" x14ac:dyDescent="0.2">
      <c r="A24" s="40" t="s">
        <v>686</v>
      </c>
      <c r="B24" s="4" t="s">
        <v>687</v>
      </c>
      <c r="C24" s="28">
        <v>10000</v>
      </c>
      <c r="D24" s="10">
        <v>3481.89</v>
      </c>
      <c r="E24" s="10">
        <v>5222.835</v>
      </c>
      <c r="F24" s="10">
        <v>7500</v>
      </c>
      <c r="G24" s="10">
        <v>8479.98</v>
      </c>
      <c r="H24" s="10">
        <v>5827</v>
      </c>
      <c r="I24" s="6">
        <v>-1</v>
      </c>
      <c r="J24" s="9"/>
      <c r="K24" s="29"/>
    </row>
    <row r="25" spans="1:11" x14ac:dyDescent="0.2">
      <c r="A25" s="40" t="s">
        <v>1468</v>
      </c>
      <c r="B25" s="4" t="s">
        <v>688</v>
      </c>
      <c r="C25" s="9">
        <v>0</v>
      </c>
      <c r="D25" s="9"/>
      <c r="E25" s="10"/>
      <c r="F25" s="9"/>
      <c r="G25" s="10">
        <v>1033.06</v>
      </c>
      <c r="H25" s="10">
        <v>3389.02</v>
      </c>
      <c r="I25" s="6">
        <v>0</v>
      </c>
      <c r="J25" s="9"/>
      <c r="K25" s="29"/>
    </row>
    <row r="26" spans="1:11" x14ac:dyDescent="0.2">
      <c r="A26" s="40" t="s">
        <v>689</v>
      </c>
      <c r="B26" s="4" t="s">
        <v>690</v>
      </c>
      <c r="C26" s="9">
        <v>0</v>
      </c>
      <c r="D26" s="10">
        <v>406.41</v>
      </c>
      <c r="E26" s="10">
        <v>609.61500000000001</v>
      </c>
      <c r="F26" s="10">
        <v>1700</v>
      </c>
      <c r="G26" s="10">
        <v>5838.66</v>
      </c>
      <c r="H26" s="10">
        <v>305.87</v>
      </c>
      <c r="I26" s="6">
        <v>-1</v>
      </c>
      <c r="J26" s="9"/>
      <c r="K26" s="29" t="s">
        <v>691</v>
      </c>
    </row>
    <row r="27" spans="1:11" x14ac:dyDescent="0.2">
      <c r="A27" s="40" t="s">
        <v>692</v>
      </c>
      <c r="B27" s="4" t="s">
        <v>693</v>
      </c>
      <c r="C27" s="28">
        <v>1000</v>
      </c>
      <c r="D27" s="10">
        <v>1000</v>
      </c>
      <c r="E27" s="10">
        <v>1500</v>
      </c>
      <c r="F27" s="10">
        <v>500</v>
      </c>
      <c r="G27" s="10">
        <v>1000</v>
      </c>
      <c r="H27" s="10">
        <v>500</v>
      </c>
      <c r="I27" s="6">
        <v>-1</v>
      </c>
      <c r="J27" s="9"/>
      <c r="K27" s="29"/>
    </row>
    <row r="28" spans="1:11" x14ac:dyDescent="0.2">
      <c r="A28" s="40" t="s">
        <v>694</v>
      </c>
      <c r="B28" s="4" t="s">
        <v>695</v>
      </c>
      <c r="C28" s="28">
        <v>18000</v>
      </c>
      <c r="D28" s="10">
        <v>7765.43</v>
      </c>
      <c r="E28" s="10">
        <v>11648.145</v>
      </c>
      <c r="F28" s="10">
        <v>20000</v>
      </c>
      <c r="G28" s="10">
        <v>30724.68</v>
      </c>
      <c r="H28" s="10">
        <v>53915.99</v>
      </c>
      <c r="I28" s="6">
        <v>-1</v>
      </c>
      <c r="J28" s="9"/>
      <c r="K28" s="29"/>
    </row>
    <row r="29" spans="1:11" x14ac:dyDescent="0.2">
      <c r="A29" s="40" t="s">
        <v>696</v>
      </c>
      <c r="B29" s="4" t="s">
        <v>697</v>
      </c>
      <c r="C29" s="9">
        <v>0</v>
      </c>
      <c r="D29" s="10">
        <v>3480.88</v>
      </c>
      <c r="E29" s="10">
        <v>5221.32</v>
      </c>
      <c r="F29" s="10">
        <v>8500</v>
      </c>
      <c r="G29" s="10">
        <v>7212.81</v>
      </c>
      <c r="H29" s="10">
        <v>16363.16</v>
      </c>
      <c r="I29" s="6">
        <v>-1</v>
      </c>
      <c r="J29" s="9" t="s">
        <v>698</v>
      </c>
      <c r="K29" s="29"/>
    </row>
    <row r="30" spans="1:11" x14ac:dyDescent="0.2">
      <c r="A30" s="40" t="s">
        <v>699</v>
      </c>
      <c r="B30" s="4" t="s">
        <v>700</v>
      </c>
      <c r="C30" s="28">
        <v>1000</v>
      </c>
      <c r="D30" s="9"/>
      <c r="E30" s="10"/>
      <c r="F30" s="10">
        <v>1300</v>
      </c>
      <c r="G30" s="10">
        <v>1197.6400000000001</v>
      </c>
      <c r="H30" s="10">
        <v>1162.6199999999999</v>
      </c>
      <c r="I30" s="6">
        <v>-1</v>
      </c>
      <c r="J30" s="9"/>
      <c r="K30" s="29"/>
    </row>
    <row r="31" spans="1:11" x14ac:dyDescent="0.2">
      <c r="A31" s="40" t="s">
        <v>701</v>
      </c>
      <c r="B31" s="4" t="s">
        <v>702</v>
      </c>
      <c r="C31" s="28">
        <v>10000</v>
      </c>
      <c r="D31" s="10">
        <v>10000</v>
      </c>
      <c r="E31" s="10">
        <v>15000</v>
      </c>
      <c r="F31" s="10">
        <v>10000</v>
      </c>
      <c r="G31" s="10">
        <v>10000</v>
      </c>
      <c r="H31" s="10">
        <v>10000</v>
      </c>
      <c r="I31" s="6">
        <v>-1</v>
      </c>
      <c r="J31" s="9"/>
      <c r="K31" s="29"/>
    </row>
    <row r="32" spans="1:11" x14ac:dyDescent="0.2">
      <c r="A32" s="40" t="s">
        <v>703</v>
      </c>
      <c r="B32" s="4" t="s">
        <v>704</v>
      </c>
      <c r="C32" s="9">
        <v>300</v>
      </c>
      <c r="D32" s="9"/>
      <c r="E32" s="10"/>
      <c r="F32" s="10">
        <v>300</v>
      </c>
      <c r="G32" s="9"/>
      <c r="H32" s="10">
        <v>22</v>
      </c>
      <c r="I32" s="6">
        <v>-1</v>
      </c>
      <c r="J32" s="9"/>
      <c r="K32" s="29"/>
    </row>
    <row r="33" spans="1:10" x14ac:dyDescent="0.2">
      <c r="A33" s="40" t="s">
        <v>705</v>
      </c>
      <c r="B33" s="4" t="s">
        <v>706</v>
      </c>
      <c r="C33" s="9">
        <v>600</v>
      </c>
      <c r="D33" s="10">
        <v>215.68</v>
      </c>
      <c r="E33" s="10">
        <v>323.52</v>
      </c>
      <c r="F33" s="10">
        <v>700</v>
      </c>
      <c r="G33" s="10">
        <v>786.7</v>
      </c>
      <c r="H33" s="10">
        <v>1843.72</v>
      </c>
      <c r="I33" s="6">
        <v>-1</v>
      </c>
      <c r="J33" s="9"/>
    </row>
    <row r="34" spans="1:10" x14ac:dyDescent="0.2">
      <c r="A34" s="40" t="s">
        <v>707</v>
      </c>
      <c r="B34" s="4" t="s">
        <v>708</v>
      </c>
      <c r="C34" s="9">
        <v>600</v>
      </c>
      <c r="D34" s="10">
        <v>87.93</v>
      </c>
      <c r="E34" s="10">
        <v>131.89500000000001</v>
      </c>
      <c r="F34" s="10">
        <v>700</v>
      </c>
      <c r="G34" s="10">
        <v>1028</v>
      </c>
      <c r="H34" s="10">
        <v>746.12</v>
      </c>
      <c r="I34" s="6">
        <v>-1</v>
      </c>
      <c r="J34" s="9"/>
    </row>
    <row r="35" spans="1:10" x14ac:dyDescent="0.2">
      <c r="A35" s="40" t="s">
        <v>709</v>
      </c>
      <c r="B35" s="4" t="s">
        <v>710</v>
      </c>
      <c r="C35" s="9">
        <v>600</v>
      </c>
      <c r="D35" s="10">
        <v>363.38</v>
      </c>
      <c r="E35" s="10">
        <v>545.07000000000005</v>
      </c>
      <c r="F35" s="10">
        <v>700</v>
      </c>
      <c r="G35" s="10">
        <v>620.22</v>
      </c>
      <c r="H35" s="10">
        <v>1136.07</v>
      </c>
      <c r="I35" s="6">
        <v>-1</v>
      </c>
      <c r="J35" s="9"/>
    </row>
    <row r="36" spans="1:10" x14ac:dyDescent="0.2">
      <c r="A36" s="40" t="s">
        <v>711</v>
      </c>
      <c r="B36" s="4" t="s">
        <v>712</v>
      </c>
      <c r="C36" s="9">
        <v>600</v>
      </c>
      <c r="D36" s="10">
        <v>276.12</v>
      </c>
      <c r="E36" s="10">
        <v>414.18</v>
      </c>
      <c r="F36" s="10">
        <v>700</v>
      </c>
      <c r="G36" s="10">
        <v>616.49</v>
      </c>
      <c r="H36" s="10">
        <v>812.63</v>
      </c>
      <c r="I36" s="6">
        <v>-1</v>
      </c>
      <c r="J36" s="9"/>
    </row>
    <row r="37" spans="1:10" x14ac:dyDescent="0.2">
      <c r="A37" s="40" t="s">
        <v>713</v>
      </c>
      <c r="B37" s="4" t="s">
        <v>714</v>
      </c>
      <c r="C37" s="28">
        <v>7000</v>
      </c>
      <c r="D37" s="10">
        <v>4369.25</v>
      </c>
      <c r="E37" s="10">
        <v>6553.875</v>
      </c>
      <c r="F37" s="10">
        <v>6000</v>
      </c>
      <c r="G37" s="10">
        <v>6837.55</v>
      </c>
      <c r="H37" s="10">
        <v>6026.19</v>
      </c>
      <c r="I37" s="6">
        <v>-1</v>
      </c>
      <c r="J37" s="9"/>
    </row>
    <row r="38" spans="1:10" x14ac:dyDescent="0.2">
      <c r="A38" s="40" t="s">
        <v>715</v>
      </c>
      <c r="B38" s="4" t="s">
        <v>716</v>
      </c>
      <c r="C38" s="28">
        <v>1000</v>
      </c>
      <c r="D38" s="10">
        <v>169.13</v>
      </c>
      <c r="E38" s="10">
        <v>253.69499999999999</v>
      </c>
      <c r="F38" s="10">
        <v>1000</v>
      </c>
      <c r="G38" s="10">
        <v>2615.73</v>
      </c>
      <c r="H38" s="10">
        <v>2697.24</v>
      </c>
      <c r="I38" s="6">
        <v>-1</v>
      </c>
      <c r="J38" s="9"/>
    </row>
    <row r="39" spans="1:10" x14ac:dyDescent="0.2">
      <c r="A39" s="40" t="s">
        <v>717</v>
      </c>
      <c r="B39" s="4" t="s">
        <v>718</v>
      </c>
      <c r="C39" s="28">
        <v>5000</v>
      </c>
      <c r="D39" s="10">
        <v>7466.64</v>
      </c>
      <c r="E39" s="10">
        <v>11199.96</v>
      </c>
      <c r="F39" s="10">
        <v>18000</v>
      </c>
      <c r="G39" s="10">
        <v>23229.11</v>
      </c>
      <c r="H39" s="10">
        <v>27490.27</v>
      </c>
      <c r="I39" s="6">
        <v>-1</v>
      </c>
      <c r="J39" s="9" t="s">
        <v>719</v>
      </c>
    </row>
    <row r="40" spans="1:10" x14ac:dyDescent="0.2">
      <c r="A40" s="40" t="s">
        <v>720</v>
      </c>
      <c r="B40" s="4" t="s">
        <v>721</v>
      </c>
      <c r="C40" s="9">
        <v>500</v>
      </c>
      <c r="D40" s="9"/>
      <c r="E40" s="10"/>
      <c r="F40" s="10">
        <v>500</v>
      </c>
      <c r="G40" s="9"/>
      <c r="H40" s="10">
        <v>856.26</v>
      </c>
      <c r="I40" s="6">
        <v>-1</v>
      </c>
      <c r="J40" s="9"/>
    </row>
    <row r="41" spans="1:10" x14ac:dyDescent="0.2">
      <c r="A41" s="40" t="s">
        <v>722</v>
      </c>
      <c r="B41" s="4" t="s">
        <v>723</v>
      </c>
      <c r="C41" s="9">
        <v>100</v>
      </c>
      <c r="D41" s="9"/>
      <c r="E41" s="10"/>
      <c r="F41" s="9"/>
      <c r="G41" s="9"/>
      <c r="H41" s="10">
        <v>95.84</v>
      </c>
      <c r="I41" s="6">
        <v>0</v>
      </c>
      <c r="J41" s="9"/>
    </row>
    <row r="42" spans="1:10" x14ac:dyDescent="0.2">
      <c r="A42" s="40" t="s">
        <v>724</v>
      </c>
      <c r="B42" s="4" t="s">
        <v>725</v>
      </c>
      <c r="C42" s="28">
        <v>280000</v>
      </c>
      <c r="D42" s="10">
        <v>199274.33</v>
      </c>
      <c r="E42" s="10">
        <v>298911.495</v>
      </c>
      <c r="F42" s="10">
        <v>299400</v>
      </c>
      <c r="G42" s="10">
        <v>308309.03999999998</v>
      </c>
      <c r="H42" s="10">
        <v>253516.33</v>
      </c>
      <c r="I42" s="6">
        <v>-1</v>
      </c>
      <c r="J42" s="9" t="s">
        <v>726</v>
      </c>
    </row>
    <row r="43" spans="1:10" x14ac:dyDescent="0.2">
      <c r="A43" s="40" t="s">
        <v>727</v>
      </c>
      <c r="B43" s="4" t="s">
        <v>728</v>
      </c>
      <c r="C43" s="9">
        <v>28000</v>
      </c>
      <c r="D43" s="10">
        <v>17273.39</v>
      </c>
      <c r="E43" s="10">
        <v>25910.084999999999</v>
      </c>
      <c r="F43" s="10">
        <v>27000</v>
      </c>
      <c r="G43" s="10">
        <v>27690.86</v>
      </c>
      <c r="H43" s="10">
        <v>23477.48</v>
      </c>
      <c r="I43" s="6">
        <v>-1</v>
      </c>
      <c r="J43" s="9"/>
    </row>
    <row r="44" spans="1:10" x14ac:dyDescent="0.2">
      <c r="A44" s="40" t="s">
        <v>729</v>
      </c>
      <c r="B44" s="4" t="s">
        <v>730</v>
      </c>
      <c r="C44" s="9">
        <v>375</v>
      </c>
      <c r="D44" s="10">
        <v>244.56</v>
      </c>
      <c r="E44" s="10">
        <v>366.84</v>
      </c>
      <c r="F44" s="10">
        <v>1200</v>
      </c>
      <c r="G44" s="10">
        <v>1341.75</v>
      </c>
      <c r="H44" s="10">
        <v>1341.75</v>
      </c>
      <c r="I44" s="6">
        <v>-1</v>
      </c>
      <c r="J44" s="9"/>
    </row>
    <row r="45" spans="1:10" x14ac:dyDescent="0.2">
      <c r="A45" s="40" t="s">
        <v>731</v>
      </c>
      <c r="B45" s="4" t="s">
        <v>732</v>
      </c>
      <c r="C45" s="9"/>
      <c r="D45" s="9"/>
      <c r="E45" s="10"/>
      <c r="F45" s="9"/>
      <c r="G45" s="10">
        <v>92.14</v>
      </c>
      <c r="H45" s="9"/>
      <c r="I45" s="6">
        <v>0</v>
      </c>
      <c r="J45" s="9"/>
    </row>
    <row r="46" spans="1:10" x14ac:dyDescent="0.2">
      <c r="A46" s="40"/>
      <c r="B46" s="4"/>
      <c r="C46" s="11"/>
      <c r="D46" s="11"/>
      <c r="E46" s="11"/>
      <c r="F46" s="11"/>
      <c r="G46" s="11"/>
      <c r="H46" s="11"/>
      <c r="I46" s="11"/>
      <c r="J46" s="11"/>
    </row>
    <row r="47" spans="1:10" x14ac:dyDescent="0.2">
      <c r="A47" s="40"/>
      <c r="B47" s="4" t="s">
        <v>32</v>
      </c>
      <c r="C47" s="9">
        <f>SUM(C9:C45)</f>
        <v>405125</v>
      </c>
      <c r="D47" s="10">
        <v>307380.05</v>
      </c>
      <c r="E47" s="10">
        <v>461070.07500000001</v>
      </c>
      <c r="F47" s="10">
        <v>481220</v>
      </c>
      <c r="G47" s="10">
        <v>561741.06000000006</v>
      </c>
      <c r="H47" s="10">
        <v>543774.26</v>
      </c>
      <c r="I47" s="6">
        <v>-1</v>
      </c>
      <c r="J47" s="9"/>
    </row>
    <row r="48" spans="1:10" x14ac:dyDescent="0.2">
      <c r="A48" s="7"/>
      <c r="B48" s="7"/>
      <c r="C48" s="8"/>
      <c r="D48" s="8"/>
      <c r="E48" s="8"/>
      <c r="F48" s="8"/>
      <c r="G48" s="8"/>
      <c r="H48" s="8"/>
      <c r="I48" s="8"/>
      <c r="J48" s="8"/>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row r="56" spans="1:10" x14ac:dyDescent="0.2">
      <c r="A56" s="4"/>
      <c r="B56" s="4"/>
      <c r="C56" s="9"/>
      <c r="D56" s="9"/>
      <c r="E56" s="9"/>
      <c r="F56" s="9"/>
      <c r="G56" s="9"/>
      <c r="H56" s="9"/>
      <c r="I56" s="9"/>
      <c r="J56" s="9"/>
    </row>
    <row r="57" spans="1:10" x14ac:dyDescent="0.2">
      <c r="A57" s="4"/>
      <c r="B57" s="4"/>
      <c r="C57" s="9"/>
      <c r="D57" s="9"/>
      <c r="E57" s="9"/>
      <c r="F57" s="9"/>
      <c r="G57" s="9"/>
      <c r="H57" s="9"/>
      <c r="I57" s="9"/>
      <c r="J57" s="9"/>
    </row>
    <row r="58" spans="1:10" x14ac:dyDescent="0.2">
      <c r="A58" s="4"/>
      <c r="B58" s="4"/>
      <c r="C58" s="9"/>
      <c r="D58" s="9"/>
      <c r="E58" s="9"/>
      <c r="F58" s="9"/>
      <c r="G58" s="9"/>
      <c r="H58" s="9"/>
      <c r="I58" s="9"/>
      <c r="J58" s="9"/>
    </row>
    <row r="59" spans="1:10" x14ac:dyDescent="0.2">
      <c r="A59" s="4"/>
      <c r="B59" s="4"/>
      <c r="C59" s="9"/>
      <c r="D59" s="9"/>
      <c r="E59" s="9"/>
      <c r="F59" s="9"/>
      <c r="G59" s="9"/>
      <c r="H59" s="9"/>
      <c r="I59" s="9"/>
      <c r="J59" s="9"/>
    </row>
    <row r="60" spans="1:10" x14ac:dyDescent="0.2">
      <c r="A60" s="4"/>
      <c r="B60" s="4"/>
      <c r="C60" s="9"/>
      <c r="D60" s="9"/>
      <c r="E60" s="9"/>
      <c r="F60" s="9"/>
      <c r="G60" s="9"/>
      <c r="H60" s="9"/>
      <c r="I60" s="9"/>
      <c r="J60" s="9"/>
    </row>
    <row r="61" spans="1:10" x14ac:dyDescent="0.2">
      <c r="A61" s="4"/>
      <c r="B61" s="4"/>
      <c r="C61" s="9"/>
      <c r="D61" s="9"/>
      <c r="E61" s="9"/>
      <c r="F61" s="9"/>
      <c r="G61" s="9"/>
      <c r="H61" s="9"/>
      <c r="I61" s="9"/>
      <c r="J61" s="9"/>
    </row>
    <row r="62" spans="1:10" x14ac:dyDescent="0.2">
      <c r="A62" s="4"/>
      <c r="B62" s="4"/>
      <c r="C62" s="9"/>
      <c r="D62" s="9"/>
      <c r="E62" s="9"/>
      <c r="F62" s="9"/>
      <c r="G62" s="9"/>
      <c r="H62" s="9"/>
      <c r="I62" s="9"/>
      <c r="J62" s="9"/>
    </row>
    <row r="63" spans="1:10" x14ac:dyDescent="0.2">
      <c r="A63" s="4"/>
      <c r="B63" s="4"/>
      <c r="C63" s="9"/>
      <c r="D63" s="9"/>
      <c r="E63" s="9"/>
      <c r="F63" s="9"/>
      <c r="G63" s="9"/>
      <c r="H63" s="9"/>
      <c r="I63" s="9"/>
      <c r="J63" s="9"/>
    </row>
    <row r="64" spans="1:10" x14ac:dyDescent="0.2">
      <c r="A64" s="4"/>
      <c r="B64" s="4"/>
      <c r="C64" s="9"/>
      <c r="D64" s="9"/>
      <c r="E64" s="9"/>
      <c r="F64" s="9"/>
      <c r="G64" s="9"/>
      <c r="H64" s="9"/>
      <c r="I64" s="9"/>
      <c r="J64" s="9"/>
    </row>
    <row r="65" spans="1:10" x14ac:dyDescent="0.2">
      <c r="A65" s="4"/>
      <c r="B65" s="4"/>
      <c r="C65" s="9"/>
      <c r="D65" s="9"/>
      <c r="E65" s="9"/>
      <c r="F65" s="9"/>
      <c r="G65" s="9"/>
      <c r="H65" s="9"/>
      <c r="I65" s="9"/>
      <c r="J65" s="9"/>
    </row>
    <row r="66" spans="1:10" x14ac:dyDescent="0.2">
      <c r="A66" s="4"/>
      <c r="B66" s="4"/>
      <c r="C66" s="9"/>
      <c r="D66" s="9"/>
      <c r="E66" s="9"/>
      <c r="F66" s="9"/>
      <c r="G66" s="9"/>
      <c r="H66" s="9"/>
      <c r="I66" s="9"/>
      <c r="J66" s="9"/>
    </row>
    <row r="67" spans="1:10" x14ac:dyDescent="0.2">
      <c r="A67" s="4"/>
      <c r="B67" s="4"/>
      <c r="C67" s="9"/>
      <c r="D67" s="9"/>
      <c r="E67" s="9"/>
      <c r="F67" s="9"/>
      <c r="G67" s="9"/>
      <c r="H67" s="9"/>
      <c r="I67" s="9"/>
      <c r="J67" s="9"/>
    </row>
    <row r="68" spans="1:10" x14ac:dyDescent="0.2">
      <c r="A68" s="4"/>
      <c r="B68" s="4"/>
      <c r="C68" s="9"/>
      <c r="D68" s="9"/>
      <c r="E68" s="9"/>
      <c r="F68" s="9"/>
      <c r="G68" s="9"/>
      <c r="H68" s="9"/>
      <c r="I68" s="9"/>
      <c r="J68" s="9"/>
    </row>
    <row r="69" spans="1:10" x14ac:dyDescent="0.2">
      <c r="A69" s="4"/>
      <c r="B69" s="4"/>
      <c r="C69" s="9"/>
      <c r="D69" s="9"/>
      <c r="E69" s="9"/>
      <c r="F69" s="9"/>
      <c r="G69" s="9"/>
      <c r="H69" s="9"/>
      <c r="I69" s="9"/>
      <c r="J69" s="9"/>
    </row>
    <row r="70" spans="1:10" x14ac:dyDescent="0.2">
      <c r="A70" s="4"/>
      <c r="B70" s="4"/>
      <c r="C70" s="9"/>
      <c r="D70" s="9"/>
      <c r="E70" s="9"/>
      <c r="F70" s="9"/>
      <c r="G70" s="9"/>
      <c r="H70" s="9"/>
      <c r="I70" s="9"/>
      <c r="J70" s="9"/>
    </row>
    <row r="71" spans="1:10" x14ac:dyDescent="0.2">
      <c r="A71" s="4"/>
      <c r="B71" s="4"/>
      <c r="C71" s="9"/>
      <c r="D71" s="9"/>
      <c r="E71" s="9"/>
      <c r="F71" s="9"/>
      <c r="G71" s="9"/>
      <c r="H71" s="9"/>
      <c r="I71" s="9"/>
      <c r="J71" s="9"/>
    </row>
    <row r="72" spans="1:10" x14ac:dyDescent="0.2">
      <c r="A72" s="4"/>
      <c r="B72" s="4"/>
      <c r="C72" s="9"/>
      <c r="D72" s="9"/>
      <c r="E72" s="9"/>
      <c r="F72" s="9"/>
      <c r="G72" s="9"/>
      <c r="H72" s="9"/>
      <c r="I72" s="9"/>
      <c r="J72" s="9"/>
    </row>
    <row r="73" spans="1:10" x14ac:dyDescent="0.2">
      <c r="A73" s="4"/>
      <c r="B73" s="4"/>
      <c r="C73" s="9"/>
      <c r="D73" s="9"/>
      <c r="E73" s="9"/>
      <c r="F73" s="9"/>
      <c r="G73" s="9"/>
      <c r="H73" s="9"/>
      <c r="I73" s="9"/>
      <c r="J73" s="9"/>
    </row>
    <row r="74" spans="1:10" x14ac:dyDescent="0.2">
      <c r="A74" s="4"/>
      <c r="B74" s="4"/>
      <c r="C74" s="9"/>
      <c r="D74" s="9"/>
      <c r="E74" s="9"/>
      <c r="F74" s="9"/>
      <c r="G74" s="9"/>
      <c r="H74" s="9"/>
      <c r="I74" s="9"/>
      <c r="J74" s="9"/>
    </row>
    <row r="75" spans="1:10" x14ac:dyDescent="0.2">
      <c r="A75" s="4"/>
      <c r="B75" s="4"/>
      <c r="C75" s="9"/>
      <c r="D75" s="9"/>
      <c r="E75" s="9"/>
      <c r="F75" s="9"/>
      <c r="G75" s="9"/>
      <c r="H75" s="9"/>
      <c r="I75" s="9"/>
      <c r="J75" s="9"/>
    </row>
    <row r="76" spans="1:10" x14ac:dyDescent="0.2">
      <c r="A76" s="4"/>
      <c r="B76" s="4"/>
      <c r="C76" s="9"/>
      <c r="D76" s="9"/>
      <c r="E76" s="9"/>
      <c r="F76" s="9"/>
      <c r="G76" s="9"/>
      <c r="H76" s="9"/>
      <c r="I76" s="9"/>
      <c r="J76" s="9"/>
    </row>
  </sheetData>
  <mergeCells count="4">
    <mergeCell ref="A1:J1"/>
    <mergeCell ref="A2:J2"/>
    <mergeCell ref="A3:J3"/>
    <mergeCell ref="A8:J8"/>
  </mergeCells>
  <pageMargins left="0.75" right="0.75" top="0.75" bottom="0.75" header="0.03" footer="0.03"/>
  <pageSetup scale="52" fitToHeight="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J55"/>
  <sheetViews>
    <sheetView topLeftCell="A4" workbookViewId="0">
      <selection activeCell="C23" sqref="C23"/>
    </sheetView>
  </sheetViews>
  <sheetFormatPr defaultColWidth="9" defaultRowHeight="12.75" x14ac:dyDescent="0.2"/>
  <cols>
    <col min="1" max="1" width="14.6640625" bestFit="1" customWidth="1"/>
    <col min="2" max="2" width="38.8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822</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823</v>
      </c>
      <c r="B9" s="4" t="s">
        <v>824</v>
      </c>
      <c r="C9" s="9">
        <v>-3900</v>
      </c>
      <c r="D9" s="10">
        <v>-2530</v>
      </c>
      <c r="E9" s="10">
        <v>-3795</v>
      </c>
      <c r="F9" s="10">
        <v>-3900</v>
      </c>
      <c r="G9" s="10">
        <v>-3360</v>
      </c>
      <c r="H9" s="10">
        <v>-3810</v>
      </c>
      <c r="I9" s="6">
        <v>-1</v>
      </c>
      <c r="J9" s="9"/>
    </row>
    <row r="10" spans="1:10" x14ac:dyDescent="0.2">
      <c r="A10" s="40" t="s">
        <v>825</v>
      </c>
      <c r="B10" s="4" t="s">
        <v>826</v>
      </c>
      <c r="C10" s="9">
        <v>100</v>
      </c>
      <c r="D10" s="9"/>
      <c r="E10" s="10"/>
      <c r="F10" s="10">
        <v>60</v>
      </c>
      <c r="G10" s="9"/>
      <c r="H10" s="9"/>
      <c r="I10" s="6">
        <v>-1</v>
      </c>
      <c r="J10" s="9"/>
    </row>
    <row r="11" spans="1:10" x14ac:dyDescent="0.2">
      <c r="A11" s="40" t="s">
        <v>827</v>
      </c>
      <c r="B11" s="4" t="s">
        <v>828</v>
      </c>
      <c r="C11" s="9">
        <v>170</v>
      </c>
      <c r="D11" s="10">
        <v>70.75</v>
      </c>
      <c r="E11" s="10">
        <v>106.125</v>
      </c>
      <c r="F11" s="10">
        <v>170</v>
      </c>
      <c r="G11" s="10">
        <v>169.8</v>
      </c>
      <c r="H11" s="10">
        <v>239.8</v>
      </c>
      <c r="I11" s="6">
        <v>-1</v>
      </c>
      <c r="J11" s="9"/>
    </row>
    <row r="12" spans="1:10" x14ac:dyDescent="0.2">
      <c r="A12" s="40" t="s">
        <v>829</v>
      </c>
      <c r="B12" s="4" t="s">
        <v>830</v>
      </c>
      <c r="C12" s="28">
        <v>1500</v>
      </c>
      <c r="D12" s="9"/>
      <c r="E12" s="10"/>
      <c r="F12" s="10">
        <v>1450</v>
      </c>
      <c r="G12" s="10">
        <v>551.05999999999995</v>
      </c>
      <c r="H12" s="10">
        <v>2083.96</v>
      </c>
      <c r="I12" s="6">
        <v>-1</v>
      </c>
      <c r="J12" s="9"/>
    </row>
    <row r="13" spans="1:10" x14ac:dyDescent="0.2">
      <c r="A13" s="40" t="s">
        <v>831</v>
      </c>
      <c r="B13" s="4" t="s">
        <v>832</v>
      </c>
      <c r="C13" s="9">
        <v>800</v>
      </c>
      <c r="D13" s="9"/>
      <c r="E13" s="10"/>
      <c r="F13" s="10">
        <v>800</v>
      </c>
      <c r="G13" s="9"/>
      <c r="H13" s="9"/>
      <c r="I13" s="6">
        <v>-1</v>
      </c>
      <c r="J13" s="9"/>
    </row>
    <row r="14" spans="1:10" x14ac:dyDescent="0.2">
      <c r="A14" s="40" t="s">
        <v>833</v>
      </c>
      <c r="B14" s="4" t="s">
        <v>834</v>
      </c>
      <c r="C14" s="9">
        <v>800</v>
      </c>
      <c r="D14" s="9"/>
      <c r="E14" s="10"/>
      <c r="F14" s="10">
        <v>800</v>
      </c>
      <c r="G14" s="9"/>
      <c r="H14" s="9"/>
      <c r="I14" s="6">
        <v>-1</v>
      </c>
      <c r="J14" s="9"/>
    </row>
    <row r="15" spans="1:10" x14ac:dyDescent="0.2">
      <c r="A15" s="40" t="s">
        <v>835</v>
      </c>
      <c r="B15" s="4" t="s">
        <v>836</v>
      </c>
      <c r="C15" s="9">
        <v>600</v>
      </c>
      <c r="D15" s="9"/>
      <c r="E15" s="10"/>
      <c r="F15" s="10">
        <v>600</v>
      </c>
      <c r="G15" s="9"/>
      <c r="H15" s="9"/>
      <c r="I15" s="6">
        <v>-1</v>
      </c>
      <c r="J15" s="9"/>
    </row>
    <row r="16" spans="1:10" x14ac:dyDescent="0.2">
      <c r="A16" s="40" t="s">
        <v>837</v>
      </c>
      <c r="B16" s="4" t="s">
        <v>838</v>
      </c>
      <c r="C16" s="28">
        <v>8200</v>
      </c>
      <c r="D16" s="9"/>
      <c r="E16" s="10"/>
      <c r="F16" s="10">
        <v>8200</v>
      </c>
      <c r="G16" s="10">
        <v>5631.11</v>
      </c>
      <c r="H16" s="10">
        <v>5631.1</v>
      </c>
      <c r="I16" s="6">
        <v>-1</v>
      </c>
      <c r="J16" s="9" t="s">
        <v>839</v>
      </c>
    </row>
    <row r="17" spans="1:10" x14ac:dyDescent="0.2">
      <c r="A17" s="40" t="s">
        <v>840</v>
      </c>
      <c r="B17" s="4" t="s">
        <v>841</v>
      </c>
      <c r="C17" s="9"/>
      <c r="D17" s="10">
        <v>-529.85</v>
      </c>
      <c r="E17" s="10">
        <v>-794.77499999999998</v>
      </c>
      <c r="F17" s="9"/>
      <c r="G17" s="10">
        <v>2056.1</v>
      </c>
      <c r="H17" s="10">
        <v>1537.37</v>
      </c>
      <c r="I17" s="6">
        <v>0</v>
      </c>
      <c r="J17" s="9"/>
    </row>
    <row r="18" spans="1:10" x14ac:dyDescent="0.2">
      <c r="A18" s="40" t="s">
        <v>842</v>
      </c>
      <c r="B18" s="4" t="s">
        <v>843</v>
      </c>
      <c r="C18" s="9">
        <v>500</v>
      </c>
      <c r="D18" s="9"/>
      <c r="E18" s="10"/>
      <c r="F18" s="10">
        <v>500</v>
      </c>
      <c r="G18" s="10">
        <v>330.51</v>
      </c>
      <c r="H18" s="10">
        <v>164.87</v>
      </c>
      <c r="I18" s="6">
        <v>-1</v>
      </c>
      <c r="J18" s="9"/>
    </row>
    <row r="19" spans="1:10" x14ac:dyDescent="0.2">
      <c r="A19" s="40" t="s">
        <v>844</v>
      </c>
      <c r="B19" s="4" t="s">
        <v>845</v>
      </c>
      <c r="C19" s="28">
        <v>1500</v>
      </c>
      <c r="D19" s="10">
        <v>850.5</v>
      </c>
      <c r="E19" s="10">
        <v>1275.75</v>
      </c>
      <c r="F19" s="10">
        <v>1000</v>
      </c>
      <c r="G19" s="10">
        <v>1460</v>
      </c>
      <c r="H19" s="10">
        <v>168.01</v>
      </c>
      <c r="I19" s="6">
        <v>-1</v>
      </c>
      <c r="J19" s="9"/>
    </row>
    <row r="20" spans="1:10" x14ac:dyDescent="0.2">
      <c r="A20" s="40" t="s">
        <v>846</v>
      </c>
      <c r="B20" s="4" t="s">
        <v>847</v>
      </c>
      <c r="C20" s="28">
        <v>5500</v>
      </c>
      <c r="D20" s="9"/>
      <c r="E20" s="10"/>
      <c r="F20" s="10">
        <v>5000</v>
      </c>
      <c r="G20" s="10">
        <v>5995.32</v>
      </c>
      <c r="H20" s="10">
        <v>3912.39</v>
      </c>
      <c r="I20" s="6">
        <v>-1</v>
      </c>
      <c r="J20" s="9"/>
    </row>
    <row r="21" spans="1:10" x14ac:dyDescent="0.2">
      <c r="A21" s="40" t="s">
        <v>848</v>
      </c>
      <c r="B21" s="4" t="s">
        <v>849</v>
      </c>
      <c r="C21" s="9">
        <v>300</v>
      </c>
      <c r="D21" s="9"/>
      <c r="E21" s="10"/>
      <c r="F21" s="10">
        <v>200</v>
      </c>
      <c r="G21" s="9"/>
      <c r="H21" s="9"/>
      <c r="I21" s="6">
        <v>-1</v>
      </c>
      <c r="J21" s="9"/>
    </row>
    <row r="22" spans="1:10" x14ac:dyDescent="0.2">
      <c r="A22" s="40" t="s">
        <v>850</v>
      </c>
      <c r="B22" s="4" t="s">
        <v>851</v>
      </c>
      <c r="C22" s="9">
        <v>100</v>
      </c>
      <c r="D22" s="10">
        <v>17.809999999999999</v>
      </c>
      <c r="E22" s="10">
        <v>26.715</v>
      </c>
      <c r="F22" s="10">
        <v>100</v>
      </c>
      <c r="G22" s="10">
        <v>20</v>
      </c>
      <c r="H22" s="10">
        <v>124.22</v>
      </c>
      <c r="I22" s="6">
        <v>-1</v>
      </c>
      <c r="J22" s="9"/>
    </row>
    <row r="23" spans="1:10" x14ac:dyDescent="0.2">
      <c r="A23" s="40" t="s">
        <v>852</v>
      </c>
      <c r="B23" s="4" t="s">
        <v>853</v>
      </c>
      <c r="C23" s="9">
        <v>15000</v>
      </c>
      <c r="D23" s="10">
        <v>9221.77</v>
      </c>
      <c r="E23" s="10">
        <v>13832.655000000001</v>
      </c>
      <c r="F23" s="10">
        <v>16000</v>
      </c>
      <c r="G23" s="10">
        <v>16712.3</v>
      </c>
      <c r="H23" s="10">
        <v>12652.38</v>
      </c>
      <c r="I23" s="6">
        <v>-1</v>
      </c>
      <c r="J23" s="9"/>
    </row>
    <row r="24" spans="1:10" x14ac:dyDescent="0.2">
      <c r="A24" s="40" t="s">
        <v>854</v>
      </c>
      <c r="B24" s="4" t="s">
        <v>855</v>
      </c>
      <c r="C24" s="9">
        <v>1200</v>
      </c>
      <c r="D24" s="10">
        <v>772.35</v>
      </c>
      <c r="E24" s="10">
        <v>1158.5250000000001</v>
      </c>
      <c r="F24" s="10">
        <v>1200</v>
      </c>
      <c r="G24" s="10">
        <v>1200.48</v>
      </c>
      <c r="H24" s="10">
        <v>936.61</v>
      </c>
      <c r="I24" s="6">
        <v>-1</v>
      </c>
      <c r="J24" s="9"/>
    </row>
    <row r="25" spans="1:10" x14ac:dyDescent="0.2">
      <c r="A25" s="40"/>
      <c r="B25" s="4"/>
      <c r="C25" s="11"/>
      <c r="D25" s="11"/>
      <c r="E25" s="11"/>
      <c r="F25" s="11"/>
      <c r="G25" s="11"/>
      <c r="H25" s="11"/>
      <c r="I25" s="11"/>
      <c r="J25" s="11"/>
    </row>
    <row r="26" spans="1:10" x14ac:dyDescent="0.2">
      <c r="A26" s="40"/>
      <c r="B26" s="4" t="s">
        <v>32</v>
      </c>
      <c r="C26" s="9">
        <f>SUM(C9:C24)</f>
        <v>32370</v>
      </c>
      <c r="D26" s="10">
        <v>7873.33</v>
      </c>
      <c r="E26" s="10">
        <v>11809.995000000001</v>
      </c>
      <c r="F26" s="10">
        <v>32180</v>
      </c>
      <c r="G26" s="10">
        <v>30766.68</v>
      </c>
      <c r="H26" s="10">
        <v>23640.71</v>
      </c>
      <c r="I26" s="6">
        <v>-1</v>
      </c>
      <c r="J26" s="9"/>
    </row>
    <row r="27" spans="1:10" x14ac:dyDescent="0.2">
      <c r="A27" s="7"/>
      <c r="B27" s="7"/>
      <c r="C27" s="8"/>
      <c r="D27" s="8"/>
      <c r="E27" s="8"/>
      <c r="F27" s="8"/>
      <c r="G27" s="8"/>
      <c r="H27" s="8"/>
      <c r="I27" s="8"/>
      <c r="J27" s="8"/>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sheetData>
  <mergeCells count="4">
    <mergeCell ref="A1:J1"/>
    <mergeCell ref="A2:J2"/>
    <mergeCell ref="A3:J3"/>
    <mergeCell ref="A8:J8"/>
  </mergeCells>
  <pageMargins left="0.75" right="0.75" top="0.75" bottom="0.75" header="0.03" footer="0.03"/>
  <pageSetup scale="58" fitToHeight="0"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5A403-B377-45FE-A408-FF52AECA4E03}">
  <dimension ref="A1:J16"/>
  <sheetViews>
    <sheetView tabSelected="1" workbookViewId="0">
      <selection activeCell="A15" sqref="A15"/>
    </sheetView>
  </sheetViews>
  <sheetFormatPr defaultColWidth="9" defaultRowHeight="12.75" x14ac:dyDescent="0.2"/>
  <cols>
    <col min="1" max="1" width="15.1640625" customWidth="1"/>
    <col min="2" max="2" width="28.6640625" bestFit="1" customWidth="1"/>
    <col min="3" max="3" width="12.33203125" bestFit="1" customWidth="1"/>
    <col min="4" max="4" width="51.1640625" bestFit="1" customWidth="1"/>
  </cols>
  <sheetData>
    <row r="1" spans="1:10" ht="13.5" x14ac:dyDescent="0.2">
      <c r="A1" s="48" t="s">
        <v>0</v>
      </c>
      <c r="B1" s="48"/>
      <c r="C1" s="48"/>
      <c r="D1" s="48"/>
      <c r="E1" s="48"/>
      <c r="F1" s="48"/>
      <c r="G1" s="48"/>
      <c r="H1" s="48"/>
      <c r="I1" s="48"/>
      <c r="J1" s="48"/>
    </row>
    <row r="2" spans="1:10" x14ac:dyDescent="0.2">
      <c r="A2" s="49" t="s">
        <v>733</v>
      </c>
      <c r="B2" s="49"/>
      <c r="C2" s="49"/>
      <c r="D2" s="49"/>
      <c r="E2" s="49"/>
      <c r="F2" s="49"/>
      <c r="G2" s="49"/>
      <c r="H2" s="49"/>
      <c r="I2" s="49"/>
      <c r="J2" s="49"/>
    </row>
    <row r="3" spans="1:10" x14ac:dyDescent="0.2">
      <c r="A3" s="49"/>
      <c r="B3" s="49"/>
      <c r="C3" s="49"/>
      <c r="D3" s="49"/>
      <c r="E3" s="49"/>
      <c r="F3" s="49"/>
      <c r="G3" s="49"/>
      <c r="H3" s="49"/>
      <c r="I3" s="49"/>
      <c r="J3" s="49"/>
    </row>
    <row r="4" spans="1:10" x14ac:dyDescent="0.2">
      <c r="A4" s="29"/>
      <c r="B4" s="29"/>
      <c r="C4" s="1" t="s">
        <v>3</v>
      </c>
      <c r="D4" s="1"/>
      <c r="E4" s="1"/>
      <c r="F4" s="1"/>
      <c r="G4" s="1"/>
      <c r="H4" s="1"/>
      <c r="I4" s="29"/>
      <c r="J4" s="29"/>
    </row>
    <row r="5" spans="1:10" x14ac:dyDescent="0.2">
      <c r="A5" s="29"/>
      <c r="B5" s="29"/>
      <c r="C5" s="2" t="s">
        <v>8</v>
      </c>
      <c r="D5" s="1"/>
      <c r="E5" s="1"/>
      <c r="F5" s="1"/>
      <c r="G5" s="1"/>
      <c r="H5" s="1"/>
      <c r="I5" s="1"/>
      <c r="J5" s="29"/>
    </row>
    <row r="6" spans="1:10" x14ac:dyDescent="0.2">
      <c r="A6" s="29"/>
      <c r="B6" s="29"/>
      <c r="C6" s="2" t="s">
        <v>14</v>
      </c>
      <c r="D6" s="3"/>
      <c r="E6" s="3"/>
      <c r="F6" s="3"/>
      <c r="G6" s="3"/>
      <c r="H6" s="3"/>
      <c r="I6" s="3"/>
      <c r="J6" s="3"/>
    </row>
    <row r="7" spans="1:10" x14ac:dyDescent="0.2">
      <c r="A7" s="7" t="s">
        <v>1472</v>
      </c>
      <c r="B7" s="7" t="s">
        <v>734</v>
      </c>
      <c r="C7" s="31">
        <v>80000</v>
      </c>
      <c r="D7" s="8" t="s">
        <v>735</v>
      </c>
      <c r="E7" s="8"/>
      <c r="F7" s="8"/>
      <c r="G7" s="8"/>
      <c r="H7" s="8"/>
      <c r="I7" s="8"/>
      <c r="J7" s="8"/>
    </row>
    <row r="8" spans="1:10" x14ac:dyDescent="0.2">
      <c r="A8" s="29" t="s">
        <v>1473</v>
      </c>
      <c r="B8" s="29" t="s">
        <v>736</v>
      </c>
      <c r="C8" s="32">
        <v>10000</v>
      </c>
      <c r="D8" s="29"/>
      <c r="E8" s="29"/>
      <c r="F8" s="29"/>
      <c r="G8" s="29"/>
      <c r="H8" s="29"/>
      <c r="I8" s="29"/>
      <c r="J8" s="29"/>
    </row>
    <row r="9" spans="1:10" x14ac:dyDescent="0.2">
      <c r="A9" s="29" t="s">
        <v>1474</v>
      </c>
      <c r="B9" s="29" t="s">
        <v>737</v>
      </c>
      <c r="C9" s="32">
        <v>8500</v>
      </c>
      <c r="D9" s="29"/>
      <c r="E9" s="29"/>
      <c r="F9" s="29"/>
      <c r="G9" s="29"/>
      <c r="H9" s="29"/>
      <c r="I9" s="29"/>
      <c r="J9" s="29"/>
    </row>
    <row r="10" spans="1:10" s="29" customFormat="1" x14ac:dyDescent="0.2">
      <c r="A10" s="29" t="s">
        <v>1475</v>
      </c>
      <c r="B10" s="29" t="s">
        <v>738</v>
      </c>
      <c r="C10" s="32">
        <v>0</v>
      </c>
      <c r="D10" s="29" t="s">
        <v>739</v>
      </c>
    </row>
    <row r="11" spans="1:10" x14ac:dyDescent="0.2">
      <c r="A11" s="29" t="s">
        <v>1476</v>
      </c>
      <c r="B11" s="29" t="s">
        <v>740</v>
      </c>
      <c r="C11" s="32">
        <v>5000</v>
      </c>
      <c r="D11" s="29"/>
      <c r="E11" s="29"/>
      <c r="F11" s="29"/>
      <c r="G11" s="29"/>
      <c r="H11" s="29"/>
      <c r="I11" s="29"/>
      <c r="J11" s="29"/>
    </row>
    <row r="12" spans="1:10" x14ac:dyDescent="0.2">
      <c r="A12" s="29" t="s">
        <v>1477</v>
      </c>
      <c r="B12" s="29" t="s">
        <v>741</v>
      </c>
      <c r="C12" s="29">
        <v>500</v>
      </c>
      <c r="D12" s="29"/>
      <c r="E12" s="29"/>
      <c r="F12" s="29"/>
      <c r="G12" s="29"/>
      <c r="H12" s="29"/>
      <c r="I12" s="29"/>
      <c r="J12" s="29"/>
    </row>
    <row r="13" spans="1:10" x14ac:dyDescent="0.2">
      <c r="A13" s="29" t="s">
        <v>1478</v>
      </c>
      <c r="B13" s="29" t="s">
        <v>742</v>
      </c>
      <c r="C13" s="32">
        <v>50000</v>
      </c>
      <c r="D13" s="29" t="s">
        <v>743</v>
      </c>
      <c r="E13" s="29"/>
      <c r="F13" s="29"/>
      <c r="G13" s="29"/>
      <c r="H13" s="29"/>
      <c r="I13" s="29"/>
      <c r="J13" s="29"/>
    </row>
    <row r="14" spans="1:10" x14ac:dyDescent="0.2">
      <c r="A14" s="29" t="s">
        <v>1479</v>
      </c>
      <c r="B14" s="29" t="s">
        <v>1471</v>
      </c>
      <c r="C14" s="32">
        <v>2000</v>
      </c>
      <c r="D14" s="29"/>
      <c r="E14" s="29"/>
      <c r="F14" s="29"/>
      <c r="G14" s="29"/>
      <c r="H14" s="29"/>
      <c r="I14" s="29"/>
      <c r="J14" s="29"/>
    </row>
    <row r="16" spans="1:10" x14ac:dyDescent="0.2">
      <c r="A16" s="29"/>
      <c r="B16" s="29" t="s">
        <v>744</v>
      </c>
      <c r="C16" s="32">
        <f>SUM(C7:C14)</f>
        <v>156000</v>
      </c>
      <c r="D16" s="29"/>
      <c r="E16" s="29"/>
      <c r="F16" s="29"/>
      <c r="G16" s="29"/>
      <c r="H16" s="29"/>
      <c r="I16" s="29"/>
      <c r="J16" s="29"/>
    </row>
  </sheetData>
  <mergeCells count="3">
    <mergeCell ref="A1:J1"/>
    <mergeCell ref="A2:J2"/>
    <mergeCell ref="A3:J3"/>
  </mergeCells>
  <pageMargins left="0.7" right="0.7" top="0.75" bottom="0.75" header="0.3" footer="0.3"/>
  <pageSetup orientation="portrait"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748E-03D9-4453-865F-DC4143E0D811}">
  <dimension ref="A1:J20"/>
  <sheetViews>
    <sheetView workbookViewId="0">
      <selection activeCell="C15" sqref="C15"/>
    </sheetView>
  </sheetViews>
  <sheetFormatPr defaultColWidth="9" defaultRowHeight="12.75" x14ac:dyDescent="0.2"/>
  <cols>
    <col min="1" max="1" width="15.6640625" customWidth="1"/>
    <col min="2" max="2" width="35.1640625" customWidth="1"/>
    <col min="3" max="3" width="11.6640625" bestFit="1" customWidth="1"/>
    <col min="4" max="4" width="10.33203125" bestFit="1" customWidth="1"/>
    <col min="5" max="5" width="10.83203125" bestFit="1" customWidth="1"/>
    <col min="6" max="6" width="10.33203125" bestFit="1" customWidth="1"/>
    <col min="7" max="8" width="9.83203125" bestFit="1" customWidth="1"/>
  </cols>
  <sheetData>
    <row r="1" spans="1:10" x14ac:dyDescent="0.2">
      <c r="A1" s="29" t="s">
        <v>0</v>
      </c>
      <c r="B1" s="29"/>
      <c r="C1" s="29"/>
      <c r="D1" s="29"/>
      <c r="E1" s="29"/>
      <c r="F1" s="29"/>
      <c r="G1" s="29"/>
      <c r="H1" s="29"/>
      <c r="I1" s="29"/>
      <c r="J1" s="29"/>
    </row>
    <row r="2" spans="1:10" x14ac:dyDescent="0.2">
      <c r="A2" s="29" t="s">
        <v>745</v>
      </c>
      <c r="B2" s="29"/>
      <c r="C2" s="29"/>
      <c r="D2" s="29"/>
      <c r="E2" s="29"/>
      <c r="F2" s="29"/>
      <c r="G2" s="29"/>
      <c r="H2" s="29"/>
      <c r="I2" s="29"/>
      <c r="J2" s="29"/>
    </row>
    <row r="3" spans="1:10" x14ac:dyDescent="0.2">
      <c r="A3" s="29" t="s">
        <v>2</v>
      </c>
      <c r="B3" s="29"/>
      <c r="C3" s="29"/>
      <c r="D3" s="29"/>
      <c r="E3" s="29"/>
      <c r="F3" s="29"/>
      <c r="G3" s="29"/>
      <c r="H3" s="29"/>
      <c r="I3" s="29"/>
      <c r="J3" s="29"/>
    </row>
    <row r="4" spans="1:10" x14ac:dyDescent="0.2">
      <c r="A4" s="29"/>
      <c r="B4" s="29"/>
      <c r="C4" s="29" t="s">
        <v>3</v>
      </c>
      <c r="D4" s="29" t="s">
        <v>4</v>
      </c>
      <c r="E4" s="29" t="s">
        <v>5</v>
      </c>
      <c r="F4" s="29" t="s">
        <v>6</v>
      </c>
      <c r="G4" s="29" t="s">
        <v>7</v>
      </c>
      <c r="H4" s="29" t="s">
        <v>7</v>
      </c>
      <c r="I4" s="29"/>
      <c r="J4" s="29"/>
    </row>
    <row r="5" spans="1:10" x14ac:dyDescent="0.2">
      <c r="A5" s="29"/>
      <c r="B5" s="29"/>
      <c r="C5" s="29" t="s">
        <v>8</v>
      </c>
      <c r="D5" s="29" t="s">
        <v>9</v>
      </c>
      <c r="E5" s="29" t="s">
        <v>7</v>
      </c>
      <c r="F5" s="29" t="s">
        <v>10</v>
      </c>
      <c r="G5" s="29" t="s">
        <v>11</v>
      </c>
      <c r="H5" s="29" t="s">
        <v>12</v>
      </c>
      <c r="I5" s="29" t="s">
        <v>13</v>
      </c>
      <c r="J5" s="29"/>
    </row>
    <row r="6" spans="1:10" x14ac:dyDescent="0.2">
      <c r="A6" s="29"/>
      <c r="B6" s="29"/>
      <c r="C6" s="29" t="s">
        <v>14</v>
      </c>
      <c r="D6" s="29" t="s">
        <v>15</v>
      </c>
      <c r="E6" s="29" t="s">
        <v>16</v>
      </c>
      <c r="F6" s="29" t="s">
        <v>14</v>
      </c>
      <c r="G6" s="29" t="s">
        <v>17</v>
      </c>
      <c r="H6" s="29" t="s">
        <v>17</v>
      </c>
      <c r="I6" s="29" t="s">
        <v>18</v>
      </c>
      <c r="J6" s="29" t="s">
        <v>19</v>
      </c>
    </row>
    <row r="8" spans="1:10" x14ac:dyDescent="0.2">
      <c r="A8" s="29" t="s">
        <v>20</v>
      </c>
      <c r="B8" s="29"/>
      <c r="C8" s="29"/>
      <c r="D8" s="29"/>
      <c r="E8" s="29"/>
      <c r="F8" s="29"/>
      <c r="G8" s="29"/>
      <c r="H8" s="29"/>
      <c r="I8" s="29"/>
      <c r="J8" s="29"/>
    </row>
    <row r="9" spans="1:10" x14ac:dyDescent="0.2">
      <c r="A9" s="29" t="s">
        <v>746</v>
      </c>
      <c r="B9" s="29" t="s">
        <v>747</v>
      </c>
      <c r="C9" s="32">
        <v>0</v>
      </c>
      <c r="D9" s="33">
        <v>-29130</v>
      </c>
      <c r="E9" s="33">
        <v>-43695</v>
      </c>
      <c r="F9" s="33">
        <v>-38000</v>
      </c>
      <c r="G9" s="33">
        <v>-35339.49</v>
      </c>
      <c r="H9" s="33">
        <v>-35757.599999999999</v>
      </c>
      <c r="I9" s="34">
        <v>-1</v>
      </c>
      <c r="J9" s="27" t="s">
        <v>748</v>
      </c>
    </row>
    <row r="10" spans="1:10" x14ac:dyDescent="0.2">
      <c r="A10" s="29" t="s">
        <v>749</v>
      </c>
      <c r="B10" s="29" t="s">
        <v>750</v>
      </c>
      <c r="C10" s="32">
        <v>0</v>
      </c>
      <c r="D10" s="33">
        <v>-4011.25</v>
      </c>
      <c r="E10" s="33">
        <v>-6016.88</v>
      </c>
      <c r="F10" s="33">
        <v>-7000</v>
      </c>
      <c r="G10" s="33">
        <v>-6541.2</v>
      </c>
      <c r="H10" s="33">
        <v>-7232.45</v>
      </c>
      <c r="I10" s="34">
        <v>-1</v>
      </c>
      <c r="J10" s="29"/>
    </row>
    <row r="11" spans="1:10" x14ac:dyDescent="0.2">
      <c r="A11" s="29" t="s">
        <v>751</v>
      </c>
      <c r="B11" s="29" t="s">
        <v>752</v>
      </c>
      <c r="C11" s="29">
        <v>0</v>
      </c>
      <c r="D11" s="29"/>
      <c r="E11" s="29"/>
      <c r="F11" s="29">
        <v>120</v>
      </c>
      <c r="G11" s="29">
        <v>21.84</v>
      </c>
      <c r="H11" s="29">
        <v>131.04</v>
      </c>
      <c r="I11" s="34">
        <v>-1</v>
      </c>
      <c r="J11" s="29"/>
    </row>
    <row r="12" spans="1:10" x14ac:dyDescent="0.2">
      <c r="A12" s="29" t="s">
        <v>753</v>
      </c>
      <c r="B12" s="29" t="s">
        <v>754</v>
      </c>
      <c r="C12" s="32">
        <v>0</v>
      </c>
      <c r="D12" s="33">
        <v>37887.26</v>
      </c>
      <c r="E12" s="33">
        <v>56830.89</v>
      </c>
      <c r="F12" s="33">
        <v>45000</v>
      </c>
      <c r="G12" s="33">
        <v>50197.07</v>
      </c>
      <c r="H12" s="33">
        <v>44499.11</v>
      </c>
      <c r="I12" s="34">
        <v>-1</v>
      </c>
      <c r="J12" s="29"/>
    </row>
    <row r="13" spans="1:10" x14ac:dyDescent="0.2">
      <c r="A13" s="29" t="s">
        <v>755</v>
      </c>
      <c r="B13" s="29" t="s">
        <v>756</v>
      </c>
      <c r="C13" s="32">
        <v>0</v>
      </c>
      <c r="D13" s="29">
        <v>200</v>
      </c>
      <c r="E13" s="29">
        <v>300</v>
      </c>
      <c r="F13" s="33">
        <v>1300</v>
      </c>
      <c r="G13" s="29">
        <v>372.51</v>
      </c>
      <c r="H13" s="29">
        <v>839.58</v>
      </c>
      <c r="I13" s="34">
        <v>-1</v>
      </c>
      <c r="J13" s="29"/>
    </row>
    <row r="14" spans="1:10" x14ac:dyDescent="0.2">
      <c r="A14" s="29" t="s">
        <v>757</v>
      </c>
      <c r="B14" s="29" t="s">
        <v>758</v>
      </c>
      <c r="C14" s="32">
        <v>0</v>
      </c>
      <c r="D14" s="29"/>
      <c r="E14" s="29"/>
      <c r="F14" s="29">
        <v>300</v>
      </c>
      <c r="G14" s="29"/>
      <c r="H14" s="29">
        <v>438.55</v>
      </c>
      <c r="I14" s="34">
        <v>-1</v>
      </c>
      <c r="J14" s="29"/>
    </row>
    <row r="15" spans="1:10" x14ac:dyDescent="0.2">
      <c r="A15" s="29" t="s">
        <v>759</v>
      </c>
      <c r="B15" s="29" t="s">
        <v>760</v>
      </c>
      <c r="C15" s="32">
        <v>2500</v>
      </c>
      <c r="D15" s="33">
        <v>5732.13</v>
      </c>
      <c r="E15" s="33">
        <v>8598.2000000000007</v>
      </c>
      <c r="F15" s="33">
        <v>7450</v>
      </c>
      <c r="G15" s="33">
        <v>6424.09</v>
      </c>
      <c r="H15" s="33">
        <v>6181.17</v>
      </c>
      <c r="I15" s="34">
        <v>-1</v>
      </c>
      <c r="J15" s="29" t="s">
        <v>761</v>
      </c>
    </row>
    <row r="16" spans="1:10" x14ac:dyDescent="0.2">
      <c r="A16" s="29" t="s">
        <v>762</v>
      </c>
      <c r="B16" s="29" t="s">
        <v>763</v>
      </c>
      <c r="C16" s="32">
        <v>0</v>
      </c>
      <c r="D16" s="29">
        <v>481.81</v>
      </c>
      <c r="E16" s="29">
        <v>722.72</v>
      </c>
      <c r="F16" s="29">
        <v>590</v>
      </c>
      <c r="G16" s="29">
        <v>510.72</v>
      </c>
      <c r="H16" s="29">
        <v>475.01</v>
      </c>
      <c r="I16" s="34">
        <v>-1</v>
      </c>
      <c r="J16" s="29"/>
    </row>
    <row r="17" spans="1:9" x14ac:dyDescent="0.2">
      <c r="A17" s="29" t="s">
        <v>764</v>
      </c>
      <c r="B17" s="29" t="s">
        <v>765</v>
      </c>
      <c r="C17" s="32">
        <v>0</v>
      </c>
      <c r="D17" s="29">
        <v>784.77</v>
      </c>
      <c r="E17" s="33">
        <v>1177.1600000000001</v>
      </c>
      <c r="F17" s="33">
        <v>1100</v>
      </c>
      <c r="G17" s="29">
        <v>948.15</v>
      </c>
      <c r="H17" s="29">
        <v>994.04</v>
      </c>
      <c r="I17" s="34">
        <v>-1</v>
      </c>
    </row>
    <row r="18" spans="1:9" x14ac:dyDescent="0.2">
      <c r="A18" s="29" t="s">
        <v>766</v>
      </c>
      <c r="B18" s="29" t="s">
        <v>767</v>
      </c>
      <c r="C18" s="29"/>
      <c r="D18" s="29"/>
      <c r="E18" s="29"/>
      <c r="F18" s="29"/>
      <c r="G18" s="29"/>
      <c r="H18" s="29">
        <v>1.5</v>
      </c>
      <c r="I18" s="34">
        <v>0</v>
      </c>
    </row>
    <row r="20" spans="1:9" x14ac:dyDescent="0.2">
      <c r="A20" s="29"/>
      <c r="B20" s="29" t="s">
        <v>32</v>
      </c>
      <c r="C20" s="32">
        <v>2500</v>
      </c>
      <c r="D20" s="33">
        <v>11944.72</v>
      </c>
      <c r="E20" s="33">
        <v>17917.080000000002</v>
      </c>
      <c r="F20" s="33">
        <v>10860</v>
      </c>
      <c r="G20" s="33">
        <v>16593.689999999999</v>
      </c>
      <c r="H20" s="33">
        <v>10569.95</v>
      </c>
      <c r="I20" s="34">
        <v>-1</v>
      </c>
    </row>
  </sheetData>
  <pageMargins left="0.7" right="0.7" top="0.75" bottom="0.75" header="0.3" footer="0.3"/>
  <pageSetup orientation="portrait"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J47"/>
  <sheetViews>
    <sheetView workbookViewId="0">
      <selection activeCell="A19" sqref="A19"/>
    </sheetView>
  </sheetViews>
  <sheetFormatPr defaultColWidth="9" defaultRowHeight="12.75" x14ac:dyDescent="0.2"/>
  <cols>
    <col min="1" max="1" width="14.6640625" bestFit="1" customWidth="1"/>
    <col min="2" max="2" width="27.66406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768</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769</v>
      </c>
      <c r="B9" s="4" t="s">
        <v>770</v>
      </c>
      <c r="C9" s="9">
        <v>100</v>
      </c>
      <c r="D9" s="10">
        <v>20</v>
      </c>
      <c r="E9" s="10">
        <v>30</v>
      </c>
      <c r="F9" s="10">
        <v>60</v>
      </c>
      <c r="G9" s="9"/>
      <c r="H9" s="9"/>
      <c r="I9" s="6">
        <v>-1</v>
      </c>
      <c r="J9" s="9"/>
    </row>
    <row r="10" spans="1:10" x14ac:dyDescent="0.2">
      <c r="A10" s="40" t="s">
        <v>771</v>
      </c>
      <c r="B10" s="4" t="s">
        <v>772</v>
      </c>
      <c r="C10" s="9">
        <v>50</v>
      </c>
      <c r="D10" s="10">
        <v>45.5</v>
      </c>
      <c r="E10" s="10">
        <v>68.25</v>
      </c>
      <c r="F10" s="10">
        <v>50</v>
      </c>
      <c r="G10" s="10">
        <v>112.84</v>
      </c>
      <c r="H10" s="10">
        <v>131.04</v>
      </c>
      <c r="I10" s="6">
        <v>-1</v>
      </c>
      <c r="J10" s="9"/>
    </row>
    <row r="11" spans="1:10" x14ac:dyDescent="0.2">
      <c r="A11" s="40" t="s">
        <v>773</v>
      </c>
      <c r="B11" s="4" t="s">
        <v>774</v>
      </c>
      <c r="C11" s="28">
        <v>3000</v>
      </c>
      <c r="D11" s="10">
        <v>-3791.53</v>
      </c>
      <c r="E11" s="10">
        <v>-5687.2950000000001</v>
      </c>
      <c r="F11" s="10">
        <v>3000</v>
      </c>
      <c r="G11" s="10">
        <v>4424.8900000000003</v>
      </c>
      <c r="H11" s="10">
        <v>5395.99</v>
      </c>
      <c r="I11" s="6">
        <v>-1</v>
      </c>
      <c r="J11" s="9"/>
    </row>
    <row r="12" spans="1:10" x14ac:dyDescent="0.2">
      <c r="A12" s="40" t="s">
        <v>775</v>
      </c>
      <c r="B12" s="4" t="s">
        <v>776</v>
      </c>
      <c r="C12" s="28">
        <v>2600</v>
      </c>
      <c r="D12" s="10">
        <v>2420.36</v>
      </c>
      <c r="E12" s="10">
        <v>3630.54</v>
      </c>
      <c r="F12" s="10">
        <v>2600</v>
      </c>
      <c r="G12" s="10">
        <v>4189.43</v>
      </c>
      <c r="H12" s="10">
        <v>2899.61</v>
      </c>
      <c r="I12" s="6">
        <v>-1</v>
      </c>
      <c r="J12" s="9"/>
    </row>
    <row r="13" spans="1:10" s="29" customFormat="1" x14ac:dyDescent="0.2">
      <c r="A13" s="40" t="s">
        <v>1465</v>
      </c>
      <c r="B13" s="4" t="s">
        <v>777</v>
      </c>
      <c r="C13" s="28">
        <v>750</v>
      </c>
      <c r="D13" s="10"/>
      <c r="E13" s="10"/>
      <c r="F13" s="10"/>
      <c r="G13" s="10"/>
      <c r="H13" s="10"/>
      <c r="I13" s="6"/>
      <c r="J13" s="9"/>
    </row>
    <row r="14" spans="1:10" x14ac:dyDescent="0.2">
      <c r="A14" s="40" t="s">
        <v>778</v>
      </c>
      <c r="B14" s="4" t="s">
        <v>779</v>
      </c>
      <c r="C14" s="9">
        <v>500</v>
      </c>
      <c r="D14" s="10">
        <v>247.47</v>
      </c>
      <c r="E14" s="10">
        <v>371.20499999999998</v>
      </c>
      <c r="F14" s="10">
        <v>750</v>
      </c>
      <c r="G14" s="10">
        <v>866.58</v>
      </c>
      <c r="H14" s="10">
        <v>685.42</v>
      </c>
      <c r="I14" s="6">
        <v>-1</v>
      </c>
      <c r="J14" s="9"/>
    </row>
    <row r="15" spans="1:10" x14ac:dyDescent="0.2">
      <c r="A15" s="40" t="s">
        <v>780</v>
      </c>
      <c r="B15" s="4" t="s">
        <v>781</v>
      </c>
      <c r="C15" s="9">
        <v>9500</v>
      </c>
      <c r="D15" s="10">
        <v>6116.35</v>
      </c>
      <c r="E15" s="10">
        <v>9174.5249999999996</v>
      </c>
      <c r="F15" s="10">
        <v>9460</v>
      </c>
      <c r="G15" s="10">
        <v>9256.2900000000009</v>
      </c>
      <c r="H15" s="10">
        <v>8174.5</v>
      </c>
      <c r="I15" s="6">
        <v>-1</v>
      </c>
      <c r="J15" s="9"/>
    </row>
    <row r="16" spans="1:10" x14ac:dyDescent="0.2">
      <c r="A16" s="40" t="s">
        <v>782</v>
      </c>
      <c r="B16" s="4" t="s">
        <v>783</v>
      </c>
      <c r="C16" s="9">
        <v>800</v>
      </c>
      <c r="D16" s="10">
        <v>484.46</v>
      </c>
      <c r="E16" s="10">
        <v>726.69</v>
      </c>
      <c r="F16" s="10">
        <v>760</v>
      </c>
      <c r="G16" s="10">
        <v>697.62</v>
      </c>
      <c r="H16" s="10">
        <v>587.35</v>
      </c>
      <c r="I16" s="6">
        <v>-1</v>
      </c>
      <c r="J16" s="9"/>
    </row>
    <row r="17" spans="1:10" x14ac:dyDescent="0.2">
      <c r="A17" s="40"/>
      <c r="B17" s="4"/>
      <c r="C17" s="11"/>
      <c r="D17" s="11"/>
      <c r="E17" s="11"/>
      <c r="F17" s="11"/>
      <c r="G17" s="11"/>
      <c r="H17" s="11"/>
      <c r="I17" s="11"/>
      <c r="J17" s="11"/>
    </row>
    <row r="18" spans="1:10" x14ac:dyDescent="0.2">
      <c r="A18" s="40"/>
      <c r="B18" s="4" t="s">
        <v>32</v>
      </c>
      <c r="C18" s="9">
        <f>SUM(C9:C16)</f>
        <v>17300</v>
      </c>
      <c r="D18" s="10">
        <v>5542.61</v>
      </c>
      <c r="E18" s="10">
        <v>8313.9150000000009</v>
      </c>
      <c r="F18" s="10">
        <v>16680</v>
      </c>
      <c r="G18" s="10">
        <v>19547.650000000001</v>
      </c>
      <c r="H18" s="10">
        <v>17873.91</v>
      </c>
      <c r="I18" s="6">
        <v>-1</v>
      </c>
      <c r="J18" s="9"/>
    </row>
    <row r="19" spans="1:10" x14ac:dyDescent="0.2">
      <c r="A19" s="7"/>
      <c r="B19" s="7"/>
      <c r="C19" s="8"/>
      <c r="D19" s="8"/>
      <c r="E19" s="8"/>
      <c r="F19" s="8"/>
      <c r="G19" s="8"/>
      <c r="H19" s="8"/>
      <c r="I19" s="8"/>
      <c r="J19" s="8"/>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sheetData>
  <mergeCells count="4">
    <mergeCell ref="A1:J1"/>
    <mergeCell ref="A2:J2"/>
    <mergeCell ref="A3:J3"/>
    <mergeCell ref="A8:J8"/>
  </mergeCells>
  <pageMargins left="0.75" right="0.75" top="0.75" bottom="0.75" header="0.03" footer="0.03"/>
  <pageSetup scale="63" fitToHeight="0"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J57"/>
  <sheetViews>
    <sheetView topLeftCell="A10" workbookViewId="0">
      <selection activeCell="J20" sqref="J20"/>
    </sheetView>
  </sheetViews>
  <sheetFormatPr defaultColWidth="9" defaultRowHeight="12.75" x14ac:dyDescent="0.2"/>
  <cols>
    <col min="1" max="1" width="14.6640625" bestFit="1" customWidth="1"/>
    <col min="2" max="2" width="30.33203125" bestFit="1" customWidth="1"/>
    <col min="3" max="3" width="12.6640625" customWidth="1"/>
    <col min="4" max="4" width="9.33203125" customWidth="1"/>
    <col min="5" max="5" width="9.83203125" customWidth="1"/>
    <col min="6" max="8" width="14.33203125" customWidth="1"/>
    <col min="9" max="9" width="11.33203125" customWidth="1"/>
    <col min="10" max="10" width="50.1640625" bestFit="1" customWidth="1"/>
  </cols>
  <sheetData>
    <row r="1" spans="1:10" ht="13.5" x14ac:dyDescent="0.2">
      <c r="A1" s="48" t="s">
        <v>0</v>
      </c>
      <c r="B1" s="48"/>
      <c r="C1" s="48"/>
      <c r="D1" s="48"/>
      <c r="E1" s="48"/>
      <c r="F1" s="48"/>
      <c r="G1" s="48"/>
      <c r="H1" s="48"/>
      <c r="I1" s="48"/>
      <c r="J1" s="48"/>
    </row>
    <row r="2" spans="1:10" x14ac:dyDescent="0.2">
      <c r="A2" s="49" t="s">
        <v>784</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785</v>
      </c>
      <c r="B9" s="4" t="s">
        <v>786</v>
      </c>
      <c r="C9" s="28">
        <v>-9000</v>
      </c>
      <c r="D9" s="10">
        <v>-9420</v>
      </c>
      <c r="E9" s="10">
        <v>-14130</v>
      </c>
      <c r="F9" s="10">
        <v>-8000</v>
      </c>
      <c r="G9" s="10">
        <v>-7975</v>
      </c>
      <c r="H9" s="10">
        <v>-6577.05</v>
      </c>
      <c r="I9" s="6">
        <v>-1</v>
      </c>
      <c r="J9" s="9"/>
    </row>
    <row r="10" spans="1:10" x14ac:dyDescent="0.2">
      <c r="A10" s="40" t="s">
        <v>787</v>
      </c>
      <c r="B10" s="4" t="s">
        <v>788</v>
      </c>
      <c r="C10" s="9">
        <v>-500</v>
      </c>
      <c r="D10" s="10">
        <v>-20</v>
      </c>
      <c r="E10" s="10">
        <v>-30</v>
      </c>
      <c r="F10" s="10">
        <v>-2000</v>
      </c>
      <c r="G10" s="10">
        <v>-2267.4499999999998</v>
      </c>
      <c r="H10" s="10">
        <v>-9425.64</v>
      </c>
      <c r="I10" s="6">
        <v>-1</v>
      </c>
      <c r="J10" s="9"/>
    </row>
    <row r="11" spans="1:10" x14ac:dyDescent="0.2">
      <c r="A11" s="40" t="s">
        <v>789</v>
      </c>
      <c r="B11" s="4" t="s">
        <v>790</v>
      </c>
      <c r="C11" s="9"/>
      <c r="D11" s="9"/>
      <c r="E11" s="10"/>
      <c r="F11" s="9"/>
      <c r="G11" s="10">
        <v>-10</v>
      </c>
      <c r="H11" s="10">
        <v>10</v>
      </c>
      <c r="I11" s="6">
        <v>0</v>
      </c>
      <c r="J11" s="9"/>
    </row>
    <row r="12" spans="1:10" x14ac:dyDescent="0.2">
      <c r="A12" s="40" t="s">
        <v>791</v>
      </c>
      <c r="B12" s="4" t="s">
        <v>792</v>
      </c>
      <c r="C12" s="9">
        <v>500</v>
      </c>
      <c r="D12" s="10">
        <v>808.11</v>
      </c>
      <c r="E12" s="10">
        <v>1212.165</v>
      </c>
      <c r="F12" s="10">
        <v>1000</v>
      </c>
      <c r="G12" s="10">
        <v>1128.27</v>
      </c>
      <c r="H12" s="10">
        <v>859.05</v>
      </c>
      <c r="I12" s="6">
        <v>-1</v>
      </c>
      <c r="J12" s="9"/>
    </row>
    <row r="13" spans="1:10" x14ac:dyDescent="0.2">
      <c r="A13" s="40" t="s">
        <v>793</v>
      </c>
      <c r="B13" s="4" t="s">
        <v>794</v>
      </c>
      <c r="C13" s="9">
        <v>500</v>
      </c>
      <c r="D13" s="10">
        <v>176.5</v>
      </c>
      <c r="E13" s="10">
        <v>264.75</v>
      </c>
      <c r="F13" s="10">
        <v>500</v>
      </c>
      <c r="G13" s="10">
        <v>423.6</v>
      </c>
      <c r="H13" s="10">
        <v>423.6</v>
      </c>
      <c r="I13" s="6">
        <v>-1</v>
      </c>
      <c r="J13" s="9"/>
    </row>
    <row r="14" spans="1:10" x14ac:dyDescent="0.2">
      <c r="A14" s="40" t="s">
        <v>795</v>
      </c>
      <c r="B14" s="4" t="s">
        <v>796</v>
      </c>
      <c r="C14" s="9">
        <v>0</v>
      </c>
      <c r="D14" s="9"/>
      <c r="E14" s="10"/>
      <c r="F14" s="10">
        <v>100</v>
      </c>
      <c r="G14" s="9"/>
      <c r="H14" s="9"/>
      <c r="I14" s="6">
        <v>-1</v>
      </c>
      <c r="J14" s="9"/>
    </row>
    <row r="15" spans="1:10" x14ac:dyDescent="0.2">
      <c r="A15" s="40" t="s">
        <v>797</v>
      </c>
      <c r="B15" s="4" t="s">
        <v>798</v>
      </c>
      <c r="C15" s="9">
        <v>500</v>
      </c>
      <c r="D15" s="10">
        <v>458.78</v>
      </c>
      <c r="E15" s="10">
        <v>688.17</v>
      </c>
      <c r="F15" s="10">
        <v>600</v>
      </c>
      <c r="G15" s="10">
        <v>307.05</v>
      </c>
      <c r="H15" s="10">
        <v>836.74</v>
      </c>
      <c r="I15" s="6">
        <v>-1</v>
      </c>
      <c r="J15" s="9"/>
    </row>
    <row r="16" spans="1:10" x14ac:dyDescent="0.2">
      <c r="A16" s="40" t="s">
        <v>799</v>
      </c>
      <c r="B16" s="4" t="s">
        <v>800</v>
      </c>
      <c r="C16" s="28">
        <v>1400</v>
      </c>
      <c r="D16" s="9"/>
      <c r="E16" s="10"/>
      <c r="F16" s="10">
        <v>1400</v>
      </c>
      <c r="G16" s="10">
        <v>1364.48</v>
      </c>
      <c r="H16" s="10">
        <v>1513.98</v>
      </c>
      <c r="I16" s="6">
        <v>-1</v>
      </c>
      <c r="J16" s="9"/>
    </row>
    <row r="17" spans="1:10" x14ac:dyDescent="0.2">
      <c r="A17" s="40" t="s">
        <v>801</v>
      </c>
      <c r="B17" s="4" t="s">
        <v>802</v>
      </c>
      <c r="C17" s="28">
        <v>7500</v>
      </c>
      <c r="D17" s="10">
        <v>5647.08</v>
      </c>
      <c r="E17" s="10">
        <v>8470.6200000000008</v>
      </c>
      <c r="F17" s="10">
        <v>8000</v>
      </c>
      <c r="G17" s="10">
        <v>7291.88</v>
      </c>
      <c r="H17" s="10">
        <v>5207.8900000000003</v>
      </c>
      <c r="I17" s="6">
        <v>-1</v>
      </c>
      <c r="J17" s="9"/>
    </row>
    <row r="18" spans="1:10" x14ac:dyDescent="0.2">
      <c r="A18" s="40" t="s">
        <v>803</v>
      </c>
      <c r="B18" s="4" t="s">
        <v>804</v>
      </c>
      <c r="C18" s="9">
        <v>750</v>
      </c>
      <c r="D18" s="10">
        <v>26.56</v>
      </c>
      <c r="E18" s="10">
        <v>39.840000000000003</v>
      </c>
      <c r="F18" s="10">
        <v>1000</v>
      </c>
      <c r="G18" s="10">
        <v>3059.46</v>
      </c>
      <c r="H18" s="10">
        <v>65.849999999999994</v>
      </c>
      <c r="I18" s="6">
        <v>-1</v>
      </c>
      <c r="J18" s="9"/>
    </row>
    <row r="19" spans="1:10" x14ac:dyDescent="0.2">
      <c r="A19" s="40" t="s">
        <v>805</v>
      </c>
      <c r="B19" s="4" t="s">
        <v>806</v>
      </c>
      <c r="C19" s="28">
        <v>2500</v>
      </c>
      <c r="D19" s="10">
        <v>212.53</v>
      </c>
      <c r="E19" s="10">
        <v>318.79500000000002</v>
      </c>
      <c r="F19" s="10">
        <v>2500</v>
      </c>
      <c r="G19" s="10">
        <v>451.91</v>
      </c>
      <c r="H19" s="10">
        <v>2705.39</v>
      </c>
      <c r="I19" s="6">
        <v>-1</v>
      </c>
      <c r="J19" s="9"/>
    </row>
    <row r="20" spans="1:10" x14ac:dyDescent="0.2">
      <c r="A20" s="40" t="s">
        <v>807</v>
      </c>
      <c r="B20" s="4" t="s">
        <v>808</v>
      </c>
      <c r="C20" s="28">
        <v>60000</v>
      </c>
      <c r="D20" s="10">
        <v>6074.35</v>
      </c>
      <c r="E20" s="10">
        <v>9111.5249999999996</v>
      </c>
      <c r="F20" s="10">
        <v>80000</v>
      </c>
      <c r="G20" s="10">
        <v>87714.85</v>
      </c>
      <c r="H20" s="10">
        <v>121429.21</v>
      </c>
      <c r="I20" s="6">
        <v>-1</v>
      </c>
      <c r="J20" s="9" t="s">
        <v>809</v>
      </c>
    </row>
    <row r="21" spans="1:10" x14ac:dyDescent="0.2">
      <c r="A21" s="40" t="s">
        <v>810</v>
      </c>
      <c r="B21" s="4" t="s">
        <v>811</v>
      </c>
      <c r="C21" s="28">
        <v>4000</v>
      </c>
      <c r="D21" s="10">
        <v>142.93</v>
      </c>
      <c r="E21" s="10">
        <v>214.39500000000001</v>
      </c>
      <c r="F21" s="10">
        <v>4000</v>
      </c>
      <c r="G21" s="9"/>
      <c r="H21" s="10">
        <v>3213.85</v>
      </c>
      <c r="I21" s="6">
        <v>-1</v>
      </c>
      <c r="J21" s="9"/>
    </row>
    <row r="22" spans="1:10" x14ac:dyDescent="0.2">
      <c r="A22" s="40" t="s">
        <v>812</v>
      </c>
      <c r="B22" s="4" t="s">
        <v>813</v>
      </c>
      <c r="C22" s="28">
        <v>10000</v>
      </c>
      <c r="D22" s="10">
        <v>1030</v>
      </c>
      <c r="E22" s="10">
        <v>1545</v>
      </c>
      <c r="F22" s="10">
        <v>10000</v>
      </c>
      <c r="G22" s="10">
        <v>19851.62</v>
      </c>
      <c r="H22" s="10">
        <v>8569.86</v>
      </c>
      <c r="I22" s="6">
        <v>-1</v>
      </c>
      <c r="J22" s="9"/>
    </row>
    <row r="23" spans="1:10" x14ac:dyDescent="0.2">
      <c r="A23" s="40" t="s">
        <v>814</v>
      </c>
      <c r="B23" s="4" t="s">
        <v>815</v>
      </c>
      <c r="C23" s="9">
        <v>70000</v>
      </c>
      <c r="D23" s="10">
        <v>36229</v>
      </c>
      <c r="E23" s="10">
        <v>54343.5</v>
      </c>
      <c r="F23" s="10">
        <v>56900</v>
      </c>
      <c r="G23" s="10">
        <v>57330.42</v>
      </c>
      <c r="H23" s="10">
        <v>53932.29</v>
      </c>
      <c r="I23" s="6">
        <v>-1</v>
      </c>
      <c r="J23" s="9"/>
    </row>
    <row r="24" spans="1:10" x14ac:dyDescent="0.2">
      <c r="A24" s="40" t="s">
        <v>816</v>
      </c>
      <c r="B24" s="4" t="s">
        <v>817</v>
      </c>
      <c r="C24" s="9">
        <v>6900</v>
      </c>
      <c r="D24" s="10">
        <v>3176.07</v>
      </c>
      <c r="E24" s="10">
        <v>4764.1049999999996</v>
      </c>
      <c r="F24" s="10">
        <v>5200</v>
      </c>
      <c r="G24" s="10">
        <v>5062.1000000000004</v>
      </c>
      <c r="H24" s="10">
        <v>4637.18</v>
      </c>
      <c r="I24" s="6">
        <v>-1</v>
      </c>
      <c r="J24" s="9"/>
    </row>
    <row r="25" spans="1:10" x14ac:dyDescent="0.2">
      <c r="A25" s="40" t="s">
        <v>818</v>
      </c>
      <c r="B25" s="4" t="s">
        <v>819</v>
      </c>
      <c r="C25" s="9">
        <v>150</v>
      </c>
      <c r="D25" s="10">
        <v>53.02</v>
      </c>
      <c r="E25" s="10">
        <v>79.53</v>
      </c>
      <c r="F25" s="10">
        <v>200</v>
      </c>
      <c r="G25" s="10">
        <v>197.23</v>
      </c>
      <c r="H25" s="10">
        <v>153.88</v>
      </c>
      <c r="I25" s="6">
        <v>-1</v>
      </c>
      <c r="J25" s="9"/>
    </row>
    <row r="26" spans="1:10" x14ac:dyDescent="0.2">
      <c r="A26" s="40" t="s">
        <v>820</v>
      </c>
      <c r="B26" s="4" t="s">
        <v>821</v>
      </c>
      <c r="C26" s="9">
        <v>3700</v>
      </c>
      <c r="D26" s="10">
        <v>1195.3</v>
      </c>
      <c r="E26" s="10">
        <v>1792.95</v>
      </c>
      <c r="F26" s="10">
        <v>4500</v>
      </c>
      <c r="G26" s="10">
        <v>4168.3999999999996</v>
      </c>
      <c r="H26" s="10">
        <v>4581.08</v>
      </c>
      <c r="I26" s="6">
        <v>-1</v>
      </c>
      <c r="J26" s="9"/>
    </row>
    <row r="27" spans="1:10" x14ac:dyDescent="0.2">
      <c r="A27" s="40"/>
      <c r="B27" s="4"/>
      <c r="C27" s="11"/>
      <c r="D27" s="11"/>
      <c r="E27" s="11"/>
      <c r="F27" s="11"/>
      <c r="G27" s="11"/>
      <c r="H27" s="11"/>
      <c r="I27" s="11"/>
      <c r="J27" s="11"/>
    </row>
    <row r="28" spans="1:10" x14ac:dyDescent="0.2">
      <c r="A28" s="40"/>
      <c r="B28" s="4" t="s">
        <v>32</v>
      </c>
      <c r="C28" s="9">
        <f>SUM(C9:C26)</f>
        <v>158900</v>
      </c>
      <c r="D28" s="10">
        <v>45790.23</v>
      </c>
      <c r="E28" s="10">
        <v>68685.345000000001</v>
      </c>
      <c r="F28" s="10">
        <v>165900</v>
      </c>
      <c r="G28" s="10">
        <v>178098.82</v>
      </c>
      <c r="H28" s="10">
        <v>192137.16</v>
      </c>
      <c r="I28" s="6">
        <v>-1</v>
      </c>
      <c r="J28" s="9"/>
    </row>
    <row r="29" spans="1:10" x14ac:dyDescent="0.2">
      <c r="A29" s="7"/>
      <c r="B29" s="7"/>
      <c r="C29" s="8"/>
      <c r="D29" s="8"/>
      <c r="E29" s="8"/>
      <c r="F29" s="8"/>
      <c r="G29" s="8"/>
      <c r="H29" s="8"/>
      <c r="I29" s="8"/>
      <c r="J29" s="8"/>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row r="56" spans="1:10" x14ac:dyDescent="0.2">
      <c r="A56" s="4"/>
      <c r="B56" s="4"/>
      <c r="C56" s="9"/>
      <c r="D56" s="9"/>
      <c r="E56" s="9"/>
      <c r="F56" s="9"/>
      <c r="G56" s="9"/>
      <c r="H56" s="9"/>
      <c r="I56" s="9"/>
      <c r="J56" s="9"/>
    </row>
    <row r="57" spans="1:10" x14ac:dyDescent="0.2">
      <c r="A57" s="4"/>
      <c r="B57" s="4"/>
      <c r="C57" s="9"/>
      <c r="D57" s="9"/>
      <c r="E57" s="9"/>
      <c r="F57" s="9"/>
      <c r="G57" s="9"/>
      <c r="H57" s="9"/>
      <c r="I57" s="9"/>
      <c r="J57" s="9"/>
    </row>
  </sheetData>
  <mergeCells count="4">
    <mergeCell ref="A1:J1"/>
    <mergeCell ref="A2:J2"/>
    <mergeCell ref="A3:J3"/>
    <mergeCell ref="A8:J8"/>
  </mergeCells>
  <pageMargins left="0.75" right="0.75" top="0.75" bottom="0.75" header="0.03" footer="0.03"/>
  <pageSetup scale="55" fitToHeight="0"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J48"/>
  <sheetViews>
    <sheetView workbookViewId="0">
      <selection activeCell="C17" sqref="C17"/>
    </sheetView>
  </sheetViews>
  <sheetFormatPr defaultColWidth="9" defaultRowHeight="12.75" x14ac:dyDescent="0.2"/>
  <cols>
    <col min="1" max="1" width="14.6640625" bestFit="1" customWidth="1"/>
    <col min="2" max="2" width="32.3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856</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857</v>
      </c>
      <c r="B9" s="4" t="s">
        <v>858</v>
      </c>
      <c r="C9" s="9">
        <v>0</v>
      </c>
      <c r="D9" s="10"/>
      <c r="E9" s="10"/>
      <c r="F9" s="9"/>
      <c r="G9" s="10">
        <v>116.24</v>
      </c>
      <c r="H9" s="10">
        <v>131.04</v>
      </c>
      <c r="I9" s="6">
        <v>0</v>
      </c>
      <c r="J9" s="9"/>
    </row>
    <row r="10" spans="1:10" x14ac:dyDescent="0.2">
      <c r="A10" s="40" t="s">
        <v>859</v>
      </c>
      <c r="B10" s="4" t="s">
        <v>860</v>
      </c>
      <c r="C10" s="9">
        <v>0</v>
      </c>
      <c r="D10" s="9"/>
      <c r="E10" s="10"/>
      <c r="F10" s="9"/>
      <c r="G10" s="10">
        <v>618.63</v>
      </c>
      <c r="H10" s="10">
        <v>867.47</v>
      </c>
      <c r="I10" s="6">
        <v>0</v>
      </c>
      <c r="J10" s="9"/>
    </row>
    <row r="11" spans="1:10" x14ac:dyDescent="0.2">
      <c r="A11" s="40" t="s">
        <v>861</v>
      </c>
      <c r="B11" s="4" t="s">
        <v>862</v>
      </c>
      <c r="C11" s="9">
        <v>0</v>
      </c>
      <c r="D11" s="9"/>
      <c r="E11" s="10"/>
      <c r="F11" s="9"/>
      <c r="G11" s="10">
        <v>110</v>
      </c>
      <c r="H11" s="9"/>
      <c r="I11" s="6">
        <v>0</v>
      </c>
      <c r="J11" s="9"/>
    </row>
    <row r="12" spans="1:10" x14ac:dyDescent="0.2">
      <c r="A12" s="40" t="s">
        <v>863</v>
      </c>
      <c r="B12" s="4" t="s">
        <v>864</v>
      </c>
      <c r="C12" s="9">
        <v>0</v>
      </c>
      <c r="D12" s="10">
        <v>69.39</v>
      </c>
      <c r="E12" s="10">
        <v>104.08499999999999</v>
      </c>
      <c r="F12" s="9"/>
      <c r="G12" s="10">
        <v>328.67</v>
      </c>
      <c r="H12" s="10">
        <v>207.39</v>
      </c>
      <c r="I12" s="6">
        <v>0</v>
      </c>
      <c r="J12" s="9"/>
    </row>
    <row r="13" spans="1:10" x14ac:dyDescent="0.2">
      <c r="A13" s="40" t="s">
        <v>865</v>
      </c>
      <c r="B13" s="4" t="s">
        <v>866</v>
      </c>
      <c r="C13" s="9">
        <v>0</v>
      </c>
      <c r="D13" s="9"/>
      <c r="E13" s="10"/>
      <c r="F13" s="9"/>
      <c r="G13" s="10">
        <v>2691.97</v>
      </c>
      <c r="H13" s="10">
        <v>2983.74</v>
      </c>
      <c r="I13" s="6">
        <v>0</v>
      </c>
      <c r="J13" s="9"/>
    </row>
    <row r="14" spans="1:10" x14ac:dyDescent="0.2">
      <c r="A14" s="40" t="s">
        <v>867</v>
      </c>
      <c r="B14" s="4" t="s">
        <v>868</v>
      </c>
      <c r="C14" s="9">
        <v>0</v>
      </c>
      <c r="D14" s="9"/>
      <c r="E14" s="10"/>
      <c r="F14" s="9"/>
      <c r="G14" s="9"/>
      <c r="H14" s="10">
        <v>59.05</v>
      </c>
      <c r="I14" s="6">
        <v>0</v>
      </c>
      <c r="J14" s="9"/>
    </row>
    <row r="15" spans="1:10" x14ac:dyDescent="0.2">
      <c r="A15" s="40" t="s">
        <v>869</v>
      </c>
      <c r="B15" s="4" t="s">
        <v>870</v>
      </c>
      <c r="C15" s="9">
        <v>0</v>
      </c>
      <c r="D15" s="10">
        <v>3.22</v>
      </c>
      <c r="E15" s="10">
        <v>4.83</v>
      </c>
      <c r="F15" s="9"/>
      <c r="G15" s="10">
        <v>7520.23</v>
      </c>
      <c r="H15" s="10">
        <v>5782.94</v>
      </c>
      <c r="I15" s="6">
        <v>0</v>
      </c>
      <c r="J15" s="9"/>
    </row>
    <row r="16" spans="1:10" x14ac:dyDescent="0.2">
      <c r="A16" s="40" t="s">
        <v>871</v>
      </c>
      <c r="B16" s="4" t="s">
        <v>872</v>
      </c>
      <c r="C16" s="9">
        <v>0</v>
      </c>
      <c r="D16" s="10">
        <v>4.22</v>
      </c>
      <c r="E16" s="10">
        <v>6.33</v>
      </c>
      <c r="F16" s="9"/>
      <c r="G16" s="10">
        <v>543.22</v>
      </c>
      <c r="H16" s="10">
        <v>401.28</v>
      </c>
      <c r="I16" s="6">
        <v>0</v>
      </c>
      <c r="J16" s="9"/>
    </row>
    <row r="17" spans="1:10" x14ac:dyDescent="0.2">
      <c r="A17" s="40" t="s">
        <v>873</v>
      </c>
      <c r="B17" s="4" t="s">
        <v>874</v>
      </c>
      <c r="C17" s="9">
        <v>0</v>
      </c>
      <c r="D17" s="9"/>
      <c r="E17" s="10"/>
      <c r="F17" s="9"/>
      <c r="G17" s="10">
        <v>146</v>
      </c>
      <c r="H17" s="10">
        <v>146</v>
      </c>
      <c r="I17" s="6">
        <v>0</v>
      </c>
      <c r="J17" s="9"/>
    </row>
    <row r="18" spans="1:10" x14ac:dyDescent="0.2">
      <c r="A18" s="40"/>
      <c r="B18" s="4"/>
      <c r="C18" s="11"/>
      <c r="D18" s="11"/>
      <c r="E18" s="11"/>
      <c r="F18" s="11"/>
      <c r="G18" s="11"/>
      <c r="H18" s="11"/>
      <c r="I18" s="11"/>
      <c r="J18" s="11"/>
    </row>
    <row r="19" spans="1:10" x14ac:dyDescent="0.2">
      <c r="A19" s="40"/>
      <c r="B19" s="4" t="s">
        <v>32</v>
      </c>
      <c r="C19" s="9">
        <f>SUM(C9:C17)</f>
        <v>0</v>
      </c>
      <c r="D19" s="10">
        <v>76.83</v>
      </c>
      <c r="E19" s="10">
        <v>115.245</v>
      </c>
      <c r="F19" s="9"/>
      <c r="G19" s="10">
        <v>12074.96</v>
      </c>
      <c r="H19" s="10">
        <v>10578.91</v>
      </c>
      <c r="I19" s="6">
        <v>0</v>
      </c>
      <c r="J19" s="9"/>
    </row>
    <row r="20" spans="1:10" x14ac:dyDescent="0.2">
      <c r="A20" s="7"/>
      <c r="B20" s="7"/>
      <c r="C20" s="8"/>
      <c r="D20" s="8"/>
      <c r="E20" s="8"/>
      <c r="F20" s="8"/>
      <c r="G20" s="8"/>
      <c r="H20" s="8"/>
      <c r="I20" s="8"/>
      <c r="J20" s="8"/>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sheetData>
  <mergeCells count="4">
    <mergeCell ref="A1:J1"/>
    <mergeCell ref="A2:J2"/>
    <mergeCell ref="A3:J3"/>
    <mergeCell ref="A8:J8"/>
  </mergeCells>
  <pageMargins left="0.75" right="0.75" top="0.75" bottom="0.75" header="0.03" footer="0.03"/>
  <pageSetup scale="61"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9"/>
  <sheetViews>
    <sheetView workbookViewId="0">
      <selection activeCell="C26" sqref="C26"/>
    </sheetView>
  </sheetViews>
  <sheetFormatPr defaultColWidth="9" defaultRowHeight="12.75" x14ac:dyDescent="0.2"/>
  <cols>
    <col min="1" max="1" width="16.83203125" customWidth="1"/>
    <col min="2" max="2" width="38" bestFit="1" customWidth="1"/>
    <col min="3" max="3" width="12.6640625" customWidth="1"/>
    <col min="4" max="4" width="11.83203125" customWidth="1"/>
    <col min="5" max="5" width="10.6640625" bestFit="1" customWidth="1"/>
    <col min="6" max="8" width="14.33203125" customWidth="1"/>
    <col min="9" max="9" width="11.33203125" customWidth="1"/>
    <col min="10" max="10" width="127.33203125" customWidth="1"/>
  </cols>
  <sheetData>
    <row r="1" spans="1:10" ht="13.5" x14ac:dyDescent="0.2">
      <c r="A1" s="48" t="s">
        <v>0</v>
      </c>
      <c r="B1" s="48"/>
      <c r="C1" s="48"/>
      <c r="D1" s="48"/>
      <c r="E1" s="48"/>
      <c r="F1" s="48"/>
      <c r="G1" s="48"/>
      <c r="H1" s="48"/>
      <c r="I1" s="48"/>
      <c r="J1" s="48"/>
    </row>
    <row r="2" spans="1:10" x14ac:dyDescent="0.2">
      <c r="A2" s="49" t="s">
        <v>111</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s="29" customFormat="1" x14ac:dyDescent="0.2">
      <c r="A9" s="27" t="s">
        <v>112</v>
      </c>
      <c r="B9" s="27" t="s">
        <v>113</v>
      </c>
      <c r="C9" s="29">
        <v>100</v>
      </c>
      <c r="D9" s="41"/>
      <c r="E9" s="41"/>
      <c r="F9" s="41"/>
      <c r="G9" s="41"/>
      <c r="H9" s="41"/>
      <c r="I9" s="41"/>
      <c r="J9" s="41"/>
    </row>
    <row r="10" spans="1:10" x14ac:dyDescent="0.2">
      <c r="A10" s="40" t="s">
        <v>114</v>
      </c>
      <c r="B10" s="4" t="s">
        <v>115</v>
      </c>
      <c r="C10" s="13">
        <v>1108.3</v>
      </c>
      <c r="D10" s="10">
        <v>656.5</v>
      </c>
      <c r="E10" s="10">
        <v>984.75</v>
      </c>
      <c r="F10" s="10">
        <v>800</v>
      </c>
      <c r="G10" s="10">
        <v>1108.3</v>
      </c>
      <c r="H10" s="9"/>
      <c r="I10" s="6">
        <v>-1</v>
      </c>
      <c r="J10" s="13"/>
    </row>
    <row r="11" spans="1:10" x14ac:dyDescent="0.2">
      <c r="A11" s="40" t="s">
        <v>116</v>
      </c>
      <c r="B11" s="4" t="s">
        <v>117</v>
      </c>
      <c r="C11" s="25">
        <v>8000</v>
      </c>
      <c r="D11" s="10">
        <v>5049.05</v>
      </c>
      <c r="E11" s="10">
        <v>7573.5749999999998</v>
      </c>
      <c r="F11" s="10">
        <v>16000</v>
      </c>
      <c r="G11" s="10">
        <v>49866.45</v>
      </c>
      <c r="H11" s="9"/>
      <c r="I11" s="6">
        <v>-1</v>
      </c>
      <c r="J11" s="13" t="s">
        <v>118</v>
      </c>
    </row>
    <row r="12" spans="1:10" x14ac:dyDescent="0.2">
      <c r="A12" s="40" t="s">
        <v>119</v>
      </c>
      <c r="B12" s="4" t="s">
        <v>120</v>
      </c>
      <c r="C12" s="13">
        <v>1500</v>
      </c>
      <c r="D12" s="10">
        <v>1355.91</v>
      </c>
      <c r="E12" s="10">
        <v>2033.865</v>
      </c>
      <c r="F12" s="9"/>
      <c r="G12" s="10">
        <v>514.05999999999995</v>
      </c>
      <c r="H12" s="9"/>
      <c r="I12" s="6">
        <v>0</v>
      </c>
      <c r="J12" s="13" t="s">
        <v>121</v>
      </c>
    </row>
    <row r="13" spans="1:10" x14ac:dyDescent="0.2">
      <c r="A13" s="40" t="s">
        <v>122</v>
      </c>
      <c r="B13" s="4" t="s">
        <v>123</v>
      </c>
      <c r="C13" s="45">
        <v>99100</v>
      </c>
      <c r="D13" s="10">
        <v>52437.17</v>
      </c>
      <c r="E13" s="10">
        <v>78655.755000000005</v>
      </c>
      <c r="F13" s="10">
        <v>86000</v>
      </c>
      <c r="G13" s="10">
        <v>82475.679999999993</v>
      </c>
      <c r="H13" s="9"/>
      <c r="I13" s="6">
        <v>-1</v>
      </c>
      <c r="J13" s="13" t="s">
        <v>124</v>
      </c>
    </row>
    <row r="14" spans="1:10" x14ac:dyDescent="0.2">
      <c r="A14" s="40" t="s">
        <v>125</v>
      </c>
      <c r="B14" s="4" t="s">
        <v>126</v>
      </c>
      <c r="C14" s="13">
        <v>1500</v>
      </c>
      <c r="D14" s="9"/>
      <c r="E14" s="10"/>
      <c r="F14" s="10">
        <v>1500</v>
      </c>
      <c r="G14" s="9"/>
      <c r="H14" s="9"/>
      <c r="I14" s="6">
        <v>-1</v>
      </c>
      <c r="J14" s="13" t="s">
        <v>127</v>
      </c>
    </row>
    <row r="15" spans="1:10" x14ac:dyDescent="0.2">
      <c r="A15" s="40" t="s">
        <v>128</v>
      </c>
      <c r="B15" s="4" t="s">
        <v>129</v>
      </c>
      <c r="C15" s="13">
        <v>250</v>
      </c>
      <c r="D15" s="9"/>
      <c r="E15" s="10"/>
      <c r="F15" s="10">
        <v>250</v>
      </c>
      <c r="G15" s="9"/>
      <c r="H15" s="9"/>
      <c r="I15" s="6">
        <v>-1</v>
      </c>
      <c r="J15" s="13" t="s">
        <v>130</v>
      </c>
    </row>
    <row r="16" spans="1:10" x14ac:dyDescent="0.2">
      <c r="A16" s="40" t="s">
        <v>131</v>
      </c>
      <c r="B16" s="4" t="s">
        <v>132</v>
      </c>
      <c r="C16" s="13">
        <v>79600</v>
      </c>
      <c r="D16" s="10">
        <v>51645.89</v>
      </c>
      <c r="E16" s="10">
        <v>77468.835000000006</v>
      </c>
      <c r="F16" s="10">
        <v>78000</v>
      </c>
      <c r="G16" s="10">
        <v>74806.53</v>
      </c>
      <c r="H16" s="9"/>
      <c r="I16" s="6">
        <v>-1</v>
      </c>
      <c r="J16" s="13"/>
    </row>
    <row r="17" spans="1:10" x14ac:dyDescent="0.2">
      <c r="A17" s="40" t="s">
        <v>133</v>
      </c>
      <c r="B17" s="4" t="s">
        <v>134</v>
      </c>
      <c r="C17" s="13">
        <v>7000</v>
      </c>
      <c r="D17" s="10">
        <v>4566.1499999999996</v>
      </c>
      <c r="E17" s="10">
        <v>6849.2250000000004</v>
      </c>
      <c r="F17" s="10">
        <v>5400</v>
      </c>
      <c r="G17" s="10">
        <v>6043.4</v>
      </c>
      <c r="H17" s="9"/>
      <c r="I17" s="6">
        <v>-1</v>
      </c>
      <c r="J17" s="13"/>
    </row>
    <row r="18" spans="1:10" x14ac:dyDescent="0.2">
      <c r="A18" s="40" t="s">
        <v>135</v>
      </c>
      <c r="B18" s="4" t="s">
        <v>136</v>
      </c>
      <c r="C18" s="13">
        <v>6200</v>
      </c>
      <c r="D18" s="9"/>
      <c r="E18" s="10"/>
      <c r="F18" s="10">
        <v>5000</v>
      </c>
      <c r="G18" s="10">
        <v>209.46</v>
      </c>
      <c r="H18" s="9"/>
      <c r="I18" s="6">
        <v>-1</v>
      </c>
      <c r="J18" s="13"/>
    </row>
    <row r="19" spans="1:10" x14ac:dyDescent="0.2">
      <c r="A19" s="29"/>
      <c r="B19" s="29"/>
      <c r="C19" s="29"/>
      <c r="D19" s="11"/>
      <c r="E19" s="11"/>
      <c r="F19" s="11"/>
      <c r="G19" s="11"/>
      <c r="H19" s="11"/>
      <c r="I19" s="11"/>
      <c r="J19" s="11"/>
    </row>
    <row r="20" spans="1:10" x14ac:dyDescent="0.2">
      <c r="A20" s="40"/>
      <c r="B20" s="4" t="s">
        <v>32</v>
      </c>
      <c r="C20" s="26">
        <f>SUM(C9:C18)</f>
        <v>204358.3</v>
      </c>
      <c r="D20" s="10">
        <v>115710.67</v>
      </c>
      <c r="E20" s="10">
        <v>173566.005</v>
      </c>
      <c r="F20" s="10">
        <v>192950</v>
      </c>
      <c r="G20" s="10">
        <v>215023.88</v>
      </c>
      <c r="H20" s="9"/>
      <c r="I20" s="6">
        <v>-1</v>
      </c>
      <c r="J20" s="9"/>
    </row>
    <row r="21" spans="1:10" x14ac:dyDescent="0.2">
      <c r="A21" s="7"/>
      <c r="B21" s="7"/>
      <c r="C21" s="8"/>
      <c r="D21" s="8"/>
      <c r="E21" s="8"/>
      <c r="F21" s="8"/>
      <c r="G21" s="8"/>
      <c r="H21" s="8"/>
      <c r="I21" s="8"/>
      <c r="J21" s="8"/>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sheetData>
  <mergeCells count="4">
    <mergeCell ref="A1:J1"/>
    <mergeCell ref="A2:J2"/>
    <mergeCell ref="A3:J3"/>
    <mergeCell ref="A8:J8"/>
  </mergeCells>
  <pageMargins left="0.75" right="0.75" top="0.75" bottom="0.75" header="0.03" footer="0.03"/>
  <pageSetup scale="41" fitToHeight="0"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J50"/>
  <sheetViews>
    <sheetView workbookViewId="0">
      <selection activeCell="A12" sqref="A12"/>
    </sheetView>
  </sheetViews>
  <sheetFormatPr defaultColWidth="9" defaultRowHeight="12.75" x14ac:dyDescent="0.2"/>
  <cols>
    <col min="1" max="1" width="14.6640625" bestFit="1" customWidth="1"/>
    <col min="2" max="2" width="33.16406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875</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876</v>
      </c>
      <c r="B9" s="4" t="s">
        <v>877</v>
      </c>
      <c r="C9" s="9">
        <v>100</v>
      </c>
      <c r="D9" s="9"/>
      <c r="E9" s="10"/>
      <c r="F9" s="10">
        <v>50</v>
      </c>
      <c r="G9" s="10">
        <v>6.38</v>
      </c>
      <c r="H9" s="10">
        <v>36.25</v>
      </c>
      <c r="I9" s="6">
        <v>-1</v>
      </c>
      <c r="J9" s="9"/>
    </row>
    <row r="10" spans="1:10" x14ac:dyDescent="0.2">
      <c r="A10" s="40" t="s">
        <v>878</v>
      </c>
      <c r="B10" s="4" t="s">
        <v>879</v>
      </c>
      <c r="C10" s="9">
        <v>130</v>
      </c>
      <c r="D10" s="10">
        <v>176.5</v>
      </c>
      <c r="E10" s="10">
        <v>264.75</v>
      </c>
      <c r="F10" s="10">
        <v>130</v>
      </c>
      <c r="G10" s="10">
        <v>374.84</v>
      </c>
      <c r="H10" s="10">
        <v>131.04</v>
      </c>
      <c r="I10" s="6">
        <v>-1</v>
      </c>
      <c r="J10" s="9"/>
    </row>
    <row r="11" spans="1:10" x14ac:dyDescent="0.2">
      <c r="A11" s="40" t="s">
        <v>880</v>
      </c>
      <c r="B11" s="4" t="s">
        <v>881</v>
      </c>
      <c r="C11" s="9">
        <v>2800</v>
      </c>
      <c r="D11" s="10">
        <v>333.35</v>
      </c>
      <c r="E11" s="10">
        <v>500.02499999999998</v>
      </c>
      <c r="F11" s="10">
        <v>2800</v>
      </c>
      <c r="G11" s="10">
        <v>3490.47</v>
      </c>
      <c r="H11" s="10">
        <v>2114.7600000000002</v>
      </c>
      <c r="I11" s="6">
        <v>-1</v>
      </c>
      <c r="J11" s="9"/>
    </row>
    <row r="12" spans="1:10" s="29" customFormat="1" x14ac:dyDescent="0.2">
      <c r="A12" s="40" t="s">
        <v>1470</v>
      </c>
      <c r="B12" s="4" t="s">
        <v>882</v>
      </c>
      <c r="C12" s="9">
        <v>250</v>
      </c>
      <c r="D12" s="10"/>
      <c r="E12" s="10"/>
      <c r="F12" s="10"/>
      <c r="G12" s="10"/>
      <c r="H12" s="10"/>
      <c r="I12" s="6"/>
      <c r="J12" s="9" t="s">
        <v>883</v>
      </c>
    </row>
    <row r="13" spans="1:10" x14ac:dyDescent="0.2">
      <c r="A13" s="40" t="s">
        <v>884</v>
      </c>
      <c r="B13" s="4" t="s">
        <v>885</v>
      </c>
      <c r="C13" s="9">
        <v>750</v>
      </c>
      <c r="D13" s="10">
        <v>311.86</v>
      </c>
      <c r="E13" s="10">
        <v>467.79</v>
      </c>
      <c r="F13" s="10">
        <v>1000</v>
      </c>
      <c r="G13" s="10">
        <v>2075.81</v>
      </c>
      <c r="H13" s="10">
        <v>353.95</v>
      </c>
      <c r="I13" s="6">
        <v>-1</v>
      </c>
      <c r="J13" s="9"/>
    </row>
    <row r="14" spans="1:10" x14ac:dyDescent="0.2">
      <c r="A14" s="40" t="s">
        <v>886</v>
      </c>
      <c r="B14" s="4" t="s">
        <v>887</v>
      </c>
      <c r="C14" s="9">
        <v>750</v>
      </c>
      <c r="D14" s="9"/>
      <c r="E14" s="10"/>
      <c r="F14" s="10">
        <v>750</v>
      </c>
      <c r="G14" s="10">
        <v>563.41999999999996</v>
      </c>
      <c r="H14" s="10">
        <v>324.39</v>
      </c>
      <c r="I14" s="6">
        <v>-1</v>
      </c>
      <c r="J14" s="9"/>
    </row>
    <row r="15" spans="1:10" x14ac:dyDescent="0.2">
      <c r="A15" s="40" t="s">
        <v>888</v>
      </c>
      <c r="B15" s="4" t="s">
        <v>889</v>
      </c>
      <c r="C15" s="9">
        <v>2000</v>
      </c>
      <c r="D15" s="10">
        <v>929.02</v>
      </c>
      <c r="E15" s="10">
        <v>1393.53</v>
      </c>
      <c r="F15" s="10">
        <v>1850</v>
      </c>
      <c r="G15" s="10">
        <v>2856.94</v>
      </c>
      <c r="H15" s="10">
        <v>3094.9</v>
      </c>
      <c r="I15" s="6">
        <v>-1</v>
      </c>
      <c r="J15" s="9"/>
    </row>
    <row r="16" spans="1:10" x14ac:dyDescent="0.2">
      <c r="A16" s="40" t="s">
        <v>890</v>
      </c>
      <c r="B16" s="4" t="s">
        <v>891</v>
      </c>
      <c r="C16" s="9">
        <v>500</v>
      </c>
      <c r="D16" s="10">
        <v>83.19</v>
      </c>
      <c r="E16" s="10">
        <v>124.785</v>
      </c>
      <c r="F16" s="10">
        <v>500</v>
      </c>
      <c r="G16" s="10">
        <v>658.89</v>
      </c>
      <c r="H16" s="10">
        <v>474.28</v>
      </c>
      <c r="I16" s="6">
        <v>-1</v>
      </c>
      <c r="J16" s="9"/>
    </row>
    <row r="17" spans="1:10" x14ac:dyDescent="0.2">
      <c r="A17" s="40" t="s">
        <v>892</v>
      </c>
      <c r="B17" s="4" t="s">
        <v>893</v>
      </c>
      <c r="C17" s="9">
        <v>12750</v>
      </c>
      <c r="D17" s="10">
        <v>8137.84</v>
      </c>
      <c r="E17" s="10">
        <v>12206.76</v>
      </c>
      <c r="F17" s="10">
        <v>12500</v>
      </c>
      <c r="G17" s="10">
        <v>13140.95</v>
      </c>
      <c r="H17" s="10">
        <v>11361.72</v>
      </c>
      <c r="I17" s="6">
        <v>-1</v>
      </c>
      <c r="J17" s="9"/>
    </row>
    <row r="18" spans="1:10" x14ac:dyDescent="0.2">
      <c r="A18" s="40" t="s">
        <v>894</v>
      </c>
      <c r="B18" s="4" t="s">
        <v>895</v>
      </c>
      <c r="C18" s="9">
        <v>1150</v>
      </c>
      <c r="D18" s="10">
        <v>686.06</v>
      </c>
      <c r="E18" s="10">
        <v>1029.0899999999999</v>
      </c>
      <c r="F18" s="10">
        <v>1000</v>
      </c>
      <c r="G18" s="10">
        <v>1019.05</v>
      </c>
      <c r="H18" s="10">
        <v>896.21</v>
      </c>
      <c r="I18" s="6">
        <v>-1</v>
      </c>
      <c r="J18" s="9"/>
    </row>
    <row r="19" spans="1:10" x14ac:dyDescent="0.2">
      <c r="A19" s="40" t="s">
        <v>896</v>
      </c>
      <c r="B19" s="4" t="s">
        <v>897</v>
      </c>
      <c r="C19" s="9">
        <v>240</v>
      </c>
      <c r="D19" s="10">
        <v>161.84</v>
      </c>
      <c r="E19" s="10">
        <v>242.76</v>
      </c>
      <c r="F19" s="10">
        <v>240</v>
      </c>
      <c r="G19" s="10">
        <v>242.75</v>
      </c>
      <c r="H19" s="10">
        <v>242.76</v>
      </c>
      <c r="I19" s="6">
        <v>-1</v>
      </c>
      <c r="J19" s="9"/>
    </row>
    <row r="20" spans="1:10" x14ac:dyDescent="0.2">
      <c r="A20" s="40"/>
      <c r="B20" s="4"/>
      <c r="C20" s="11"/>
      <c r="D20" s="11"/>
      <c r="E20" s="11"/>
      <c r="F20" s="11"/>
      <c r="G20" s="11"/>
      <c r="H20" s="11"/>
      <c r="I20" s="11"/>
      <c r="J20" s="11"/>
    </row>
    <row r="21" spans="1:10" x14ac:dyDescent="0.2">
      <c r="A21" s="40"/>
      <c r="B21" s="4" t="s">
        <v>32</v>
      </c>
      <c r="C21" s="9">
        <f>SUM(C9:C19)</f>
        <v>21420</v>
      </c>
      <c r="D21" s="10">
        <v>10819.66</v>
      </c>
      <c r="E21" s="10">
        <v>16229.49</v>
      </c>
      <c r="F21" s="10">
        <v>20820</v>
      </c>
      <c r="G21" s="10">
        <v>24429.5</v>
      </c>
      <c r="H21" s="10">
        <v>19030.259999999998</v>
      </c>
      <c r="I21" s="6">
        <v>-1</v>
      </c>
      <c r="J21" s="9"/>
    </row>
    <row r="22" spans="1:10" x14ac:dyDescent="0.2">
      <c r="A22" s="7"/>
      <c r="B22" s="7"/>
      <c r="C22" s="8"/>
      <c r="D22" s="8"/>
      <c r="E22" s="8"/>
      <c r="F22" s="8"/>
      <c r="G22" s="8"/>
      <c r="H22" s="8"/>
      <c r="I22" s="8"/>
      <c r="J22" s="8"/>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sheetData>
  <mergeCells count="4">
    <mergeCell ref="A1:J1"/>
    <mergeCell ref="A2:J2"/>
    <mergeCell ref="A3:J3"/>
    <mergeCell ref="A8:J8"/>
  </mergeCells>
  <pageMargins left="0.75" right="0.75" top="0.75" bottom="0.75" header="0.03" footer="0.03"/>
  <pageSetup scale="60" fitToHeight="0"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S58"/>
  <sheetViews>
    <sheetView topLeftCell="A4" workbookViewId="0">
      <selection activeCell="O28" sqref="O28"/>
    </sheetView>
  </sheetViews>
  <sheetFormatPr defaultColWidth="9" defaultRowHeight="12.75" x14ac:dyDescent="0.2"/>
  <cols>
    <col min="1" max="1" width="14.6640625" bestFit="1" customWidth="1"/>
    <col min="2" max="2" width="29.1640625" bestFit="1" customWidth="1"/>
    <col min="3" max="3" width="12.6640625" customWidth="1"/>
    <col min="4" max="5" width="10.6640625" bestFit="1" customWidth="1"/>
    <col min="6" max="8" width="14.33203125" customWidth="1"/>
    <col min="9" max="9" width="11.33203125" customWidth="1"/>
    <col min="10" max="10" width="30.6640625" customWidth="1"/>
  </cols>
  <sheetData>
    <row r="1" spans="1:19" ht="13.5" x14ac:dyDescent="0.2">
      <c r="A1" s="48" t="s">
        <v>0</v>
      </c>
      <c r="B1" s="48"/>
      <c r="C1" s="48"/>
      <c r="D1" s="48"/>
      <c r="E1" s="48"/>
      <c r="F1" s="48"/>
      <c r="G1" s="48"/>
      <c r="H1" s="48"/>
      <c r="I1" s="48"/>
      <c r="J1" s="48"/>
      <c r="K1" s="29"/>
      <c r="L1" s="29"/>
      <c r="M1" s="29"/>
      <c r="N1" s="29"/>
      <c r="O1" s="29"/>
      <c r="P1" s="29"/>
      <c r="Q1" s="29"/>
      <c r="R1" s="29"/>
      <c r="S1" s="29"/>
    </row>
    <row r="2" spans="1:19" x14ac:dyDescent="0.2">
      <c r="A2" s="49" t="s">
        <v>898</v>
      </c>
      <c r="B2" s="49"/>
      <c r="C2" s="49"/>
      <c r="D2" s="49"/>
      <c r="E2" s="49"/>
      <c r="F2" s="49"/>
      <c r="G2" s="49"/>
      <c r="H2" s="49"/>
      <c r="I2" s="49"/>
      <c r="J2" s="49"/>
      <c r="K2" s="29"/>
      <c r="L2" s="29"/>
      <c r="M2" s="29"/>
      <c r="N2" s="29"/>
      <c r="O2" s="29"/>
      <c r="P2" s="29"/>
      <c r="Q2" s="29"/>
      <c r="R2" s="29"/>
      <c r="S2" s="29"/>
    </row>
    <row r="3" spans="1:19" x14ac:dyDescent="0.2">
      <c r="A3" s="49" t="s">
        <v>2</v>
      </c>
      <c r="B3" s="49"/>
      <c r="C3" s="49"/>
      <c r="D3" s="49"/>
      <c r="E3" s="49"/>
      <c r="F3" s="49"/>
      <c r="G3" s="49"/>
      <c r="H3" s="49"/>
      <c r="I3" s="49"/>
      <c r="J3" s="49"/>
      <c r="K3" s="29"/>
      <c r="L3" s="29"/>
      <c r="M3" s="29"/>
      <c r="N3" s="29"/>
      <c r="O3" s="29"/>
      <c r="P3" s="29"/>
      <c r="Q3" s="29"/>
      <c r="R3" s="29"/>
      <c r="S3" s="29"/>
    </row>
    <row r="4" spans="1:19" x14ac:dyDescent="0.2">
      <c r="A4" s="29"/>
      <c r="B4" s="29"/>
      <c r="C4" s="1" t="s">
        <v>3</v>
      </c>
      <c r="D4" s="1" t="s">
        <v>4</v>
      </c>
      <c r="E4" s="1" t="s">
        <v>5</v>
      </c>
      <c r="F4" s="1" t="s">
        <v>6</v>
      </c>
      <c r="G4" s="1" t="s">
        <v>7</v>
      </c>
      <c r="H4" s="1" t="s">
        <v>7</v>
      </c>
      <c r="I4" s="29"/>
      <c r="J4" s="29"/>
      <c r="K4" s="29"/>
      <c r="L4" s="29"/>
      <c r="M4" s="29"/>
      <c r="N4" s="29"/>
      <c r="O4" s="29"/>
      <c r="P4" s="29"/>
      <c r="Q4" s="29"/>
      <c r="R4" s="29"/>
      <c r="S4" s="29"/>
    </row>
    <row r="5" spans="1:19" x14ac:dyDescent="0.2">
      <c r="A5" s="29"/>
      <c r="B5" s="29"/>
      <c r="C5" s="2" t="s">
        <v>8</v>
      </c>
      <c r="D5" s="1" t="s">
        <v>9</v>
      </c>
      <c r="E5" s="1" t="s">
        <v>7</v>
      </c>
      <c r="F5" s="1" t="s">
        <v>10</v>
      </c>
      <c r="G5" s="1" t="s">
        <v>11</v>
      </c>
      <c r="H5" s="1" t="s">
        <v>12</v>
      </c>
      <c r="I5" s="1" t="s">
        <v>13</v>
      </c>
      <c r="J5" s="29"/>
      <c r="K5" s="29"/>
      <c r="L5" s="29"/>
      <c r="M5" s="29"/>
      <c r="N5" s="29"/>
      <c r="O5" s="29"/>
      <c r="P5" s="29"/>
      <c r="Q5" s="29"/>
      <c r="R5" s="29"/>
      <c r="S5" s="29"/>
    </row>
    <row r="6" spans="1:19" x14ac:dyDescent="0.2">
      <c r="A6" s="29"/>
      <c r="B6" s="29"/>
      <c r="C6" s="2" t="s">
        <v>14</v>
      </c>
      <c r="D6" s="3" t="s">
        <v>15</v>
      </c>
      <c r="E6" s="3" t="s">
        <v>16</v>
      </c>
      <c r="F6" s="3" t="s">
        <v>14</v>
      </c>
      <c r="G6" s="3" t="s">
        <v>17</v>
      </c>
      <c r="H6" s="3" t="s">
        <v>17</v>
      </c>
      <c r="I6" s="3" t="s">
        <v>18</v>
      </c>
      <c r="J6" s="3" t="s">
        <v>19</v>
      </c>
      <c r="K6" s="29"/>
      <c r="L6" s="29"/>
      <c r="M6" s="29"/>
      <c r="N6" s="29"/>
      <c r="O6" s="29"/>
      <c r="P6" s="29"/>
      <c r="Q6" s="29"/>
      <c r="R6" s="29"/>
      <c r="S6" s="29"/>
    </row>
    <row r="7" spans="1:19" x14ac:dyDescent="0.2">
      <c r="A7" s="7"/>
      <c r="B7" s="7"/>
      <c r="C7" s="8"/>
      <c r="D7" s="8"/>
      <c r="E7" s="8"/>
      <c r="F7" s="8"/>
      <c r="G7" s="8"/>
      <c r="H7" s="8"/>
      <c r="I7" s="8"/>
      <c r="J7" s="8"/>
      <c r="K7" s="29"/>
      <c r="L7" s="29"/>
      <c r="M7" s="29"/>
      <c r="N7" s="29"/>
      <c r="O7" s="29"/>
      <c r="P7" s="29"/>
      <c r="Q7" s="29"/>
      <c r="R7" s="29"/>
      <c r="S7" s="29"/>
    </row>
    <row r="8" spans="1:19" x14ac:dyDescent="0.2">
      <c r="A8" s="50" t="s">
        <v>20</v>
      </c>
      <c r="B8" s="51"/>
      <c r="C8" s="51"/>
      <c r="D8" s="51"/>
      <c r="E8" s="51"/>
      <c r="F8" s="51"/>
      <c r="G8" s="51"/>
      <c r="H8" s="51"/>
      <c r="I8" s="51"/>
      <c r="J8" s="51"/>
      <c r="K8" s="29"/>
      <c r="L8" s="29"/>
      <c r="M8" s="29"/>
      <c r="N8" s="29"/>
      <c r="O8" s="29"/>
      <c r="P8" s="29"/>
      <c r="Q8" s="29"/>
      <c r="R8" s="29"/>
      <c r="S8" s="29"/>
    </row>
    <row r="9" spans="1:19" x14ac:dyDescent="0.2">
      <c r="A9" s="40" t="s">
        <v>899</v>
      </c>
      <c r="B9" s="4" t="s">
        <v>900</v>
      </c>
      <c r="C9" s="13">
        <v>450</v>
      </c>
      <c r="D9" s="9"/>
      <c r="E9" s="10"/>
      <c r="F9" s="10">
        <v>450</v>
      </c>
      <c r="G9" s="10">
        <v>21.52</v>
      </c>
      <c r="H9" s="10">
        <v>346.33</v>
      </c>
      <c r="I9" s="6">
        <v>-1</v>
      </c>
      <c r="J9" s="42" t="s">
        <v>901</v>
      </c>
      <c r="K9" s="29"/>
      <c r="L9" s="29"/>
      <c r="M9" s="29"/>
      <c r="N9" s="29"/>
      <c r="O9" s="29"/>
      <c r="P9" s="29"/>
      <c r="Q9" s="29"/>
      <c r="R9" s="29"/>
      <c r="S9" s="29"/>
    </row>
    <row r="10" spans="1:19" x14ac:dyDescent="0.2">
      <c r="A10" s="40" t="s">
        <v>902</v>
      </c>
      <c r="B10" s="4" t="s">
        <v>903</v>
      </c>
      <c r="C10" s="13">
        <v>3000</v>
      </c>
      <c r="D10" s="9"/>
      <c r="E10" s="10"/>
      <c r="F10" s="10">
        <v>3300</v>
      </c>
      <c r="G10" s="9"/>
      <c r="H10" s="10">
        <v>3154.9</v>
      </c>
      <c r="I10" s="6">
        <v>-1</v>
      </c>
      <c r="J10" s="42" t="s">
        <v>904</v>
      </c>
      <c r="K10" s="29"/>
      <c r="L10" s="29"/>
      <c r="M10" s="29"/>
      <c r="N10" s="29"/>
      <c r="O10" s="29"/>
      <c r="P10" s="29"/>
      <c r="Q10" s="29"/>
      <c r="R10" s="29"/>
      <c r="S10" s="29"/>
    </row>
    <row r="11" spans="1:19" x14ac:dyDescent="0.2">
      <c r="A11" s="40" t="s">
        <v>905</v>
      </c>
      <c r="B11" s="4" t="s">
        <v>906</v>
      </c>
      <c r="C11" s="13">
        <v>1380</v>
      </c>
      <c r="D11" s="10">
        <v>816.5</v>
      </c>
      <c r="E11" s="10">
        <v>1224.75</v>
      </c>
      <c r="F11" s="10">
        <v>1380</v>
      </c>
      <c r="G11" s="10">
        <v>1383.6</v>
      </c>
      <c r="H11" s="10">
        <v>1383.6</v>
      </c>
      <c r="I11" s="6">
        <v>-1</v>
      </c>
      <c r="J11" s="42"/>
      <c r="K11" s="29"/>
      <c r="L11" s="29"/>
      <c r="M11" s="29"/>
      <c r="N11" s="29"/>
      <c r="O11" s="29"/>
      <c r="P11" s="29"/>
      <c r="Q11" s="29"/>
      <c r="R11" s="29"/>
      <c r="S11" s="29"/>
    </row>
    <row r="12" spans="1:19" x14ac:dyDescent="0.2">
      <c r="A12" s="40" t="s">
        <v>907</v>
      </c>
      <c r="B12" s="4" t="s">
        <v>908</v>
      </c>
      <c r="C12" s="13">
        <v>25</v>
      </c>
      <c r="D12" s="9"/>
      <c r="E12" s="10"/>
      <c r="F12" s="10">
        <v>25</v>
      </c>
      <c r="G12" s="9"/>
      <c r="H12" s="9"/>
      <c r="I12" s="6">
        <v>-1</v>
      </c>
      <c r="J12" s="42"/>
      <c r="K12" s="29"/>
      <c r="L12" s="29"/>
      <c r="M12" s="29"/>
      <c r="N12" s="29"/>
      <c r="O12" s="29"/>
      <c r="P12" s="29"/>
      <c r="Q12" s="29"/>
      <c r="R12" s="29"/>
      <c r="S12" s="29"/>
    </row>
    <row r="13" spans="1:19" x14ac:dyDescent="0.2">
      <c r="A13" s="40" t="s">
        <v>909</v>
      </c>
      <c r="B13" s="4" t="s">
        <v>910</v>
      </c>
      <c r="C13" s="13">
        <v>1000</v>
      </c>
      <c r="D13" s="10">
        <v>549.65</v>
      </c>
      <c r="E13" s="10">
        <v>824.47500000000002</v>
      </c>
      <c r="F13" s="10">
        <v>800</v>
      </c>
      <c r="G13" s="10">
        <v>535.26</v>
      </c>
      <c r="H13" s="10">
        <v>495.32</v>
      </c>
      <c r="I13" s="6">
        <v>-1</v>
      </c>
      <c r="J13" s="42" t="s">
        <v>911</v>
      </c>
      <c r="K13" s="29"/>
      <c r="L13" s="29"/>
      <c r="M13" s="29"/>
      <c r="N13" s="29"/>
      <c r="O13" s="29"/>
      <c r="P13" s="29"/>
      <c r="Q13" s="29"/>
      <c r="R13" s="29"/>
      <c r="S13" s="29"/>
    </row>
    <row r="14" spans="1:19" x14ac:dyDescent="0.2">
      <c r="A14" s="40" t="s">
        <v>912</v>
      </c>
      <c r="B14" s="4" t="s">
        <v>913</v>
      </c>
      <c r="C14" s="25">
        <v>10000</v>
      </c>
      <c r="D14" s="10">
        <v>6816.08</v>
      </c>
      <c r="E14" s="10">
        <v>10224.120000000001</v>
      </c>
      <c r="F14" s="10">
        <v>7000</v>
      </c>
      <c r="G14" s="10">
        <v>6328</v>
      </c>
      <c r="H14" s="10">
        <v>6182.56</v>
      </c>
      <c r="I14" s="6">
        <v>-1</v>
      </c>
      <c r="J14" s="42" t="s">
        <v>914</v>
      </c>
      <c r="K14" s="29"/>
      <c r="L14" s="29"/>
      <c r="M14" s="29"/>
      <c r="N14" s="29"/>
      <c r="O14" s="29"/>
      <c r="P14" s="29"/>
      <c r="Q14" s="29"/>
      <c r="R14" s="29"/>
      <c r="S14" s="29"/>
    </row>
    <row r="15" spans="1:19" x14ac:dyDescent="0.2">
      <c r="A15" s="40" t="s">
        <v>915</v>
      </c>
      <c r="B15" s="4" t="s">
        <v>916</v>
      </c>
      <c r="C15" s="13"/>
      <c r="D15" s="10">
        <v>11.29</v>
      </c>
      <c r="E15" s="10">
        <v>16.934999999999999</v>
      </c>
      <c r="F15" s="9"/>
      <c r="G15" s="9"/>
      <c r="H15" s="9"/>
      <c r="I15" s="6">
        <v>0</v>
      </c>
      <c r="J15" s="42"/>
      <c r="K15" s="29"/>
      <c r="L15" s="29"/>
      <c r="M15" s="29"/>
      <c r="N15" s="29"/>
      <c r="O15" s="29"/>
      <c r="P15" s="29"/>
      <c r="Q15" s="29"/>
      <c r="R15" s="29"/>
      <c r="S15" s="29"/>
    </row>
    <row r="16" spans="1:19" x14ac:dyDescent="0.2">
      <c r="A16" s="40" t="s">
        <v>917</v>
      </c>
      <c r="B16" s="4" t="s">
        <v>918</v>
      </c>
      <c r="C16" s="25">
        <v>30000</v>
      </c>
      <c r="D16" s="10">
        <v>12342.99</v>
      </c>
      <c r="E16" s="10">
        <v>18514.485000000001</v>
      </c>
      <c r="F16" s="10">
        <v>45000</v>
      </c>
      <c r="G16" s="10">
        <v>25138.639999999999</v>
      </c>
      <c r="H16" s="10">
        <v>43762.58</v>
      </c>
      <c r="I16" s="6">
        <v>-1</v>
      </c>
      <c r="J16" s="42" t="s">
        <v>919</v>
      </c>
      <c r="K16" s="29"/>
      <c r="L16" s="29"/>
      <c r="M16" s="29"/>
      <c r="N16" s="29"/>
      <c r="O16" s="29"/>
      <c r="P16" s="29"/>
      <c r="Q16" s="29"/>
      <c r="R16" s="29"/>
      <c r="S16" s="29"/>
    </row>
    <row r="17" spans="1:19" x14ac:dyDescent="0.2">
      <c r="A17" s="40" t="s">
        <v>920</v>
      </c>
      <c r="B17" s="4" t="s">
        <v>921</v>
      </c>
      <c r="C17" s="13">
        <v>18000</v>
      </c>
      <c r="D17" s="10">
        <v>11271.75</v>
      </c>
      <c r="E17" s="10">
        <v>16907.625</v>
      </c>
      <c r="F17" s="10">
        <v>17000</v>
      </c>
      <c r="G17" s="10">
        <v>21753.63</v>
      </c>
      <c r="H17" s="10">
        <v>21306.15</v>
      </c>
      <c r="I17" s="6">
        <v>-1</v>
      </c>
      <c r="J17" s="13"/>
      <c r="K17" s="29"/>
      <c r="L17" s="29"/>
      <c r="M17" s="29"/>
      <c r="N17" s="29"/>
      <c r="O17" s="29"/>
      <c r="P17" s="29"/>
      <c r="Q17" s="29"/>
      <c r="R17" s="29"/>
      <c r="S17" s="29"/>
    </row>
    <row r="18" spans="1:19" x14ac:dyDescent="0.2">
      <c r="A18" s="40" t="s">
        <v>922</v>
      </c>
      <c r="B18" s="4" t="s">
        <v>923</v>
      </c>
      <c r="C18" s="25">
        <v>8000</v>
      </c>
      <c r="D18" s="9"/>
      <c r="E18" s="10"/>
      <c r="F18" s="10">
        <v>12000</v>
      </c>
      <c r="G18" s="10">
        <v>12106.26</v>
      </c>
      <c r="H18" s="10">
        <v>13141.9</v>
      </c>
      <c r="I18" s="6">
        <v>-1</v>
      </c>
      <c r="J18" s="42" t="s">
        <v>924</v>
      </c>
      <c r="K18" s="29"/>
      <c r="L18" s="29"/>
      <c r="M18" s="29"/>
      <c r="N18" s="29"/>
      <c r="O18" s="29"/>
      <c r="P18" s="29"/>
      <c r="Q18" s="29"/>
      <c r="R18" s="29"/>
      <c r="S18" s="29"/>
    </row>
    <row r="19" spans="1:19" x14ac:dyDescent="0.2">
      <c r="A19" s="40" t="s">
        <v>925</v>
      </c>
      <c r="B19" s="4" t="s">
        <v>926</v>
      </c>
      <c r="C19" s="25">
        <v>10000</v>
      </c>
      <c r="D19" s="9"/>
      <c r="E19" s="10"/>
      <c r="F19" s="10">
        <v>23000</v>
      </c>
      <c r="G19" s="10">
        <v>16910</v>
      </c>
      <c r="H19" s="10">
        <v>21603</v>
      </c>
      <c r="I19" s="6">
        <v>-1</v>
      </c>
      <c r="J19" s="42" t="s">
        <v>927</v>
      </c>
      <c r="K19" s="29"/>
      <c r="L19" s="29"/>
      <c r="M19" s="29"/>
      <c r="N19" s="29"/>
      <c r="O19" s="29"/>
      <c r="P19" s="29"/>
      <c r="Q19" s="29"/>
      <c r="R19" s="29"/>
      <c r="S19" s="29"/>
    </row>
    <row r="20" spans="1:19" x14ac:dyDescent="0.2">
      <c r="A20" s="40" t="s">
        <v>928</v>
      </c>
      <c r="B20" s="4" t="s">
        <v>929</v>
      </c>
      <c r="C20" s="25">
        <v>4000</v>
      </c>
      <c r="D20" s="9"/>
      <c r="E20" s="10"/>
      <c r="F20" s="10">
        <v>10000</v>
      </c>
      <c r="G20" s="10">
        <v>8202</v>
      </c>
      <c r="H20" s="10">
        <v>14799</v>
      </c>
      <c r="I20" s="6">
        <v>-1</v>
      </c>
      <c r="J20" s="42" t="s">
        <v>927</v>
      </c>
      <c r="K20" s="29"/>
      <c r="L20" s="29"/>
      <c r="M20" s="29"/>
      <c r="N20" s="29"/>
      <c r="O20" s="29"/>
      <c r="P20" s="29"/>
      <c r="Q20" s="29"/>
      <c r="R20" s="29"/>
      <c r="S20" s="29"/>
    </row>
    <row r="21" spans="1:19" x14ac:dyDescent="0.2">
      <c r="A21" s="40" t="s">
        <v>930</v>
      </c>
      <c r="B21" s="4" t="s">
        <v>931</v>
      </c>
      <c r="C21" s="13">
        <v>0</v>
      </c>
      <c r="D21" s="9"/>
      <c r="E21" s="10"/>
      <c r="F21" s="10">
        <v>1000</v>
      </c>
      <c r="G21" s="9"/>
      <c r="H21" s="10">
        <v>553.9</v>
      </c>
      <c r="I21" s="6">
        <v>-1</v>
      </c>
      <c r="J21" s="42" t="s">
        <v>932</v>
      </c>
      <c r="K21" s="29"/>
      <c r="L21" s="29"/>
      <c r="M21" s="29"/>
      <c r="N21" s="29"/>
      <c r="O21" s="29"/>
      <c r="P21" s="29"/>
      <c r="Q21" s="29"/>
      <c r="R21" s="29"/>
      <c r="S21" s="29"/>
    </row>
    <row r="22" spans="1:19" x14ac:dyDescent="0.2">
      <c r="A22" s="40" t="s">
        <v>933</v>
      </c>
      <c r="B22" s="4" t="s">
        <v>934</v>
      </c>
      <c r="C22" s="13">
        <v>1200</v>
      </c>
      <c r="D22" s="10">
        <v>273.69</v>
      </c>
      <c r="E22" s="10">
        <v>410.53500000000003</v>
      </c>
      <c r="F22" s="10">
        <v>1200</v>
      </c>
      <c r="G22" s="10">
        <v>1567.84</v>
      </c>
      <c r="H22" s="10">
        <v>918.56</v>
      </c>
      <c r="I22" s="6">
        <v>-1</v>
      </c>
      <c r="J22" s="42" t="s">
        <v>935</v>
      </c>
      <c r="K22" s="29"/>
      <c r="L22" s="29"/>
      <c r="M22" s="29"/>
      <c r="N22" s="29"/>
      <c r="O22" s="29"/>
      <c r="P22" s="29"/>
      <c r="Q22" s="29"/>
      <c r="R22" s="29"/>
      <c r="S22" s="29"/>
    </row>
    <row r="23" spans="1:19" x14ac:dyDescent="0.2">
      <c r="A23" s="40" t="s">
        <v>936</v>
      </c>
      <c r="B23" s="4" t="s">
        <v>937</v>
      </c>
      <c r="C23" s="13">
        <v>400</v>
      </c>
      <c r="D23" s="9"/>
      <c r="E23" s="10"/>
      <c r="F23" s="10">
        <v>300</v>
      </c>
      <c r="G23" s="10">
        <v>225.84</v>
      </c>
      <c r="H23" s="10">
        <v>301.25</v>
      </c>
      <c r="I23" s="6">
        <v>-1</v>
      </c>
      <c r="J23" s="42" t="s">
        <v>938</v>
      </c>
      <c r="K23" s="29"/>
      <c r="L23" s="29"/>
      <c r="M23" s="29"/>
      <c r="N23" s="29"/>
      <c r="O23" s="29"/>
      <c r="P23" s="29"/>
      <c r="Q23" s="29"/>
      <c r="R23" s="29"/>
      <c r="S23" s="29"/>
    </row>
    <row r="24" spans="1:19" x14ac:dyDescent="0.2">
      <c r="A24" s="40" t="s">
        <v>939</v>
      </c>
      <c r="B24" s="4" t="s">
        <v>940</v>
      </c>
      <c r="C24" s="13">
        <v>300</v>
      </c>
      <c r="D24" s="9"/>
      <c r="E24" s="10"/>
      <c r="F24" s="10">
        <v>300</v>
      </c>
      <c r="G24" s="9"/>
      <c r="H24" s="9"/>
      <c r="I24" s="6">
        <v>-1</v>
      </c>
      <c r="J24" s="42" t="s">
        <v>938</v>
      </c>
      <c r="K24" s="29"/>
      <c r="L24" s="29"/>
      <c r="M24" s="29"/>
      <c r="N24" s="29"/>
      <c r="O24" s="29"/>
      <c r="P24" s="29"/>
      <c r="Q24" s="29"/>
      <c r="R24" s="29"/>
      <c r="S24" s="29"/>
    </row>
    <row r="25" spans="1:19" x14ac:dyDescent="0.2">
      <c r="A25" s="40" t="s">
        <v>941</v>
      </c>
      <c r="B25" s="4" t="s">
        <v>942</v>
      </c>
      <c r="C25" s="13">
        <v>160000</v>
      </c>
      <c r="D25" s="10">
        <v>100677.58</v>
      </c>
      <c r="E25" s="10">
        <v>151016.37</v>
      </c>
      <c r="F25" s="10">
        <v>155000</v>
      </c>
      <c r="G25" s="10">
        <v>146044.42000000001</v>
      </c>
      <c r="H25" s="10">
        <v>137910.67000000001</v>
      </c>
      <c r="I25" s="6">
        <v>-1</v>
      </c>
      <c r="J25" s="13"/>
      <c r="K25" s="29"/>
      <c r="L25" s="29"/>
      <c r="M25" s="29"/>
      <c r="N25" s="29"/>
      <c r="O25" s="29"/>
      <c r="P25" s="29"/>
      <c r="Q25" s="29"/>
      <c r="R25" s="29"/>
      <c r="S25" s="29"/>
    </row>
    <row r="26" spans="1:19" x14ac:dyDescent="0.2">
      <c r="A26" s="40" t="s">
        <v>943</v>
      </c>
      <c r="B26" s="4" t="s">
        <v>944</v>
      </c>
      <c r="C26" s="13">
        <v>11000</v>
      </c>
      <c r="D26" s="10">
        <v>6762.78</v>
      </c>
      <c r="E26" s="10">
        <v>10144.17</v>
      </c>
      <c r="F26" s="10">
        <v>11000</v>
      </c>
      <c r="G26" s="10">
        <v>11559.55</v>
      </c>
      <c r="H26" s="10">
        <v>10419.549999999999</v>
      </c>
      <c r="I26" s="6">
        <v>-1</v>
      </c>
      <c r="J26" s="13"/>
      <c r="K26" s="29"/>
      <c r="L26" s="29"/>
      <c r="M26" s="29"/>
      <c r="N26" s="29"/>
      <c r="O26" s="29"/>
      <c r="P26" s="29"/>
      <c r="Q26" s="29"/>
      <c r="R26" s="29"/>
      <c r="S26" s="29"/>
    </row>
    <row r="27" spans="1:19" x14ac:dyDescent="0.2">
      <c r="A27" s="40" t="s">
        <v>945</v>
      </c>
      <c r="B27" s="4" t="s">
        <v>946</v>
      </c>
      <c r="C27" s="13">
        <v>6000</v>
      </c>
      <c r="D27" s="10">
        <v>2432.38</v>
      </c>
      <c r="E27" s="10">
        <v>3648.57</v>
      </c>
      <c r="F27" s="10">
        <v>3000</v>
      </c>
      <c r="G27" s="10">
        <v>4058.98</v>
      </c>
      <c r="H27" s="10">
        <v>3643.99</v>
      </c>
      <c r="I27" s="6">
        <v>-1</v>
      </c>
      <c r="J27" s="9"/>
      <c r="K27" s="29"/>
      <c r="L27" s="29"/>
      <c r="M27" s="29"/>
      <c r="N27" s="29"/>
      <c r="O27" s="29"/>
      <c r="P27" s="29"/>
      <c r="Q27" s="29"/>
      <c r="R27" s="29"/>
      <c r="S27" s="29"/>
    </row>
    <row r="28" spans="1:19" x14ac:dyDescent="0.2">
      <c r="A28" s="40"/>
      <c r="B28" s="4"/>
      <c r="C28" s="11"/>
      <c r="D28" s="11"/>
      <c r="E28" s="11"/>
      <c r="F28" s="11"/>
      <c r="G28" s="11"/>
      <c r="H28" s="11"/>
      <c r="I28" s="11"/>
      <c r="J28" s="11"/>
      <c r="K28" s="29"/>
      <c r="L28" s="29"/>
      <c r="M28" s="29"/>
      <c r="N28" s="29"/>
      <c r="O28" s="29"/>
      <c r="P28" s="29"/>
      <c r="Q28" s="29"/>
      <c r="R28" s="29"/>
      <c r="S28" s="29"/>
    </row>
    <row r="29" spans="1:19" x14ac:dyDescent="0.2">
      <c r="A29" s="40"/>
      <c r="B29" s="4" t="s">
        <v>32</v>
      </c>
      <c r="C29" s="9">
        <f>SUM(C9:C27)</f>
        <v>264755</v>
      </c>
      <c r="D29" s="10">
        <v>141954.69</v>
      </c>
      <c r="E29" s="10">
        <v>212932.035</v>
      </c>
      <c r="F29" s="10">
        <v>291755</v>
      </c>
      <c r="G29" s="10">
        <v>255835.54</v>
      </c>
      <c r="H29" s="10">
        <v>279923.26</v>
      </c>
      <c r="I29" s="6">
        <v>-1</v>
      </c>
      <c r="J29" s="9"/>
      <c r="K29" s="29"/>
      <c r="L29" s="29"/>
      <c r="M29" s="29"/>
      <c r="N29" s="29"/>
      <c r="O29" s="29"/>
      <c r="P29" s="29"/>
      <c r="Q29" s="29"/>
      <c r="R29" s="29"/>
      <c r="S29" s="29"/>
    </row>
    <row r="30" spans="1:19" x14ac:dyDescent="0.2">
      <c r="A30" s="7"/>
      <c r="B30" s="7"/>
      <c r="C30" s="8"/>
      <c r="D30" s="8"/>
      <c r="E30" s="8"/>
      <c r="F30" s="8"/>
      <c r="G30" s="8"/>
      <c r="H30" s="8"/>
      <c r="I30" s="8"/>
      <c r="J30" s="8"/>
      <c r="K30" s="29"/>
      <c r="L30" s="29"/>
      <c r="M30" s="29"/>
      <c r="N30" s="29"/>
      <c r="O30" s="29"/>
      <c r="P30" s="29"/>
      <c r="Q30" s="29"/>
      <c r="R30" s="29"/>
      <c r="S30" s="29"/>
    </row>
    <row r="31" spans="1:19" x14ac:dyDescent="0.2">
      <c r="A31" s="4"/>
      <c r="B31" s="4"/>
      <c r="C31" s="9"/>
      <c r="D31" s="9"/>
      <c r="E31" s="9"/>
      <c r="F31" s="9"/>
      <c r="G31" s="9"/>
      <c r="H31" s="9"/>
      <c r="I31" s="9"/>
      <c r="J31" s="9"/>
      <c r="K31" s="29"/>
      <c r="L31" s="29"/>
      <c r="M31" s="29"/>
      <c r="N31" s="29"/>
      <c r="O31" s="29"/>
      <c r="P31" s="29"/>
      <c r="Q31" s="29"/>
      <c r="R31" s="29"/>
      <c r="S31" s="29"/>
    </row>
    <row r="32" spans="1:19" x14ac:dyDescent="0.2">
      <c r="A32" s="4"/>
      <c r="B32" s="4"/>
      <c r="C32" s="9"/>
      <c r="D32" s="9"/>
      <c r="E32" s="9"/>
      <c r="F32" s="9"/>
      <c r="G32" s="9"/>
      <c r="H32" s="9"/>
      <c r="I32" s="9"/>
      <c r="J32" s="9"/>
      <c r="K32" s="29"/>
      <c r="L32" s="29"/>
      <c r="M32" s="29"/>
      <c r="N32" s="29"/>
      <c r="O32" s="29"/>
      <c r="P32" s="29"/>
      <c r="Q32" s="29"/>
      <c r="R32" s="29"/>
      <c r="S32" s="2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row r="56" spans="1:10" x14ac:dyDescent="0.2">
      <c r="A56" s="4"/>
      <c r="B56" s="4"/>
      <c r="C56" s="9"/>
      <c r="D56" s="9"/>
      <c r="E56" s="9"/>
      <c r="F56" s="9"/>
      <c r="G56" s="9"/>
      <c r="H56" s="9"/>
      <c r="I56" s="9"/>
      <c r="J56" s="9"/>
    </row>
    <row r="57" spans="1:10" x14ac:dyDescent="0.2">
      <c r="A57" s="4"/>
      <c r="B57" s="4"/>
      <c r="C57" s="9"/>
      <c r="D57" s="9"/>
      <c r="E57" s="9"/>
      <c r="F57" s="9"/>
      <c r="G57" s="9"/>
      <c r="H57" s="9"/>
      <c r="I57" s="9"/>
      <c r="J57" s="9"/>
    </row>
    <row r="58" spans="1:10" x14ac:dyDescent="0.2">
      <c r="A58" s="4"/>
      <c r="B58" s="4"/>
      <c r="C58" s="9"/>
      <c r="D58" s="9"/>
      <c r="E58" s="9"/>
      <c r="F58" s="9"/>
      <c r="G58" s="9"/>
      <c r="H58" s="9"/>
      <c r="I58" s="9"/>
      <c r="J58" s="9"/>
    </row>
  </sheetData>
  <mergeCells count="4">
    <mergeCell ref="A1:J1"/>
    <mergeCell ref="A2:J2"/>
    <mergeCell ref="A3:J3"/>
    <mergeCell ref="A8:J8"/>
  </mergeCells>
  <pageMargins left="0.75" right="0.75" top="0.75" bottom="0.75" header="0.03" footer="0.03"/>
  <pageSetup scale="42" fitToHeight="0"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J49"/>
  <sheetViews>
    <sheetView workbookViewId="0">
      <selection activeCell="C18" sqref="C18"/>
    </sheetView>
  </sheetViews>
  <sheetFormatPr defaultColWidth="9" defaultRowHeight="12.75" x14ac:dyDescent="0.2"/>
  <cols>
    <col min="1" max="1" width="14.6640625" bestFit="1" customWidth="1"/>
    <col min="2" max="2" width="32.3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947</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948</v>
      </c>
      <c r="B9" s="4" t="s">
        <v>949</v>
      </c>
      <c r="C9" s="9">
        <v>100</v>
      </c>
      <c r="D9" s="9"/>
      <c r="E9" s="10"/>
      <c r="F9" s="10">
        <v>150</v>
      </c>
      <c r="G9" s="9"/>
      <c r="H9" s="9"/>
      <c r="I9" s="6">
        <v>-1</v>
      </c>
      <c r="J9" s="9"/>
    </row>
    <row r="10" spans="1:10" x14ac:dyDescent="0.2">
      <c r="A10" s="40" t="s">
        <v>950</v>
      </c>
      <c r="B10" s="4" t="s">
        <v>951</v>
      </c>
      <c r="C10" s="9">
        <v>120</v>
      </c>
      <c r="D10" s="10">
        <v>45.5</v>
      </c>
      <c r="E10" s="10">
        <v>68.25</v>
      </c>
      <c r="F10" s="10">
        <v>120</v>
      </c>
      <c r="G10" s="10">
        <v>112.84</v>
      </c>
      <c r="H10" s="10">
        <v>131.04</v>
      </c>
      <c r="I10" s="6">
        <v>-1</v>
      </c>
      <c r="J10" s="9"/>
    </row>
    <row r="11" spans="1:10" x14ac:dyDescent="0.2">
      <c r="A11" s="40" t="s">
        <v>952</v>
      </c>
      <c r="B11" s="4" t="s">
        <v>953</v>
      </c>
      <c r="C11" s="9">
        <v>0</v>
      </c>
      <c r="D11" s="9"/>
      <c r="E11" s="10"/>
      <c r="F11" s="10">
        <v>50</v>
      </c>
      <c r="G11" s="9"/>
      <c r="H11" s="9"/>
      <c r="I11" s="6">
        <v>-1</v>
      </c>
      <c r="J11" s="9"/>
    </row>
    <row r="12" spans="1:10" x14ac:dyDescent="0.2">
      <c r="A12" s="40" t="s">
        <v>954</v>
      </c>
      <c r="B12" s="4" t="s">
        <v>955</v>
      </c>
      <c r="C12" s="9">
        <v>1000</v>
      </c>
      <c r="D12" s="10">
        <v>41.33</v>
      </c>
      <c r="E12" s="10">
        <v>61.994999999999997</v>
      </c>
      <c r="F12" s="10">
        <v>1250</v>
      </c>
      <c r="G12" s="10">
        <v>920.89</v>
      </c>
      <c r="H12" s="10">
        <v>929.51</v>
      </c>
      <c r="I12" s="6">
        <v>-1</v>
      </c>
      <c r="J12" s="9"/>
    </row>
    <row r="13" spans="1:10" x14ac:dyDescent="0.2">
      <c r="A13" s="40" t="s">
        <v>956</v>
      </c>
      <c r="B13" s="4" t="s">
        <v>957</v>
      </c>
      <c r="C13" s="9">
        <v>2200</v>
      </c>
      <c r="D13" s="10">
        <v>676.87</v>
      </c>
      <c r="E13" s="10">
        <v>1015.3049999999999</v>
      </c>
      <c r="F13" s="10">
        <v>1800</v>
      </c>
      <c r="G13" s="10">
        <v>1393.32</v>
      </c>
      <c r="H13" s="10">
        <v>1704.47</v>
      </c>
      <c r="I13" s="6">
        <v>-1</v>
      </c>
      <c r="J13" s="9"/>
    </row>
    <row r="14" spans="1:10" x14ac:dyDescent="0.2">
      <c r="A14" s="40" t="s">
        <v>958</v>
      </c>
      <c r="B14" s="4" t="s">
        <v>959</v>
      </c>
      <c r="C14" s="9">
        <v>750</v>
      </c>
      <c r="D14" s="10">
        <v>38.32</v>
      </c>
      <c r="E14" s="10">
        <v>57.48</v>
      </c>
      <c r="F14" s="10">
        <v>500</v>
      </c>
      <c r="G14" s="10">
        <v>519.72</v>
      </c>
      <c r="H14" s="10">
        <v>396.29</v>
      </c>
      <c r="I14" s="6">
        <v>-1</v>
      </c>
      <c r="J14" s="9"/>
    </row>
    <row r="15" spans="1:10" x14ac:dyDescent="0.2">
      <c r="A15" s="40" t="s">
        <v>960</v>
      </c>
      <c r="B15" s="4" t="s">
        <v>961</v>
      </c>
      <c r="C15" s="9">
        <v>1900</v>
      </c>
      <c r="D15" s="10">
        <v>969.26</v>
      </c>
      <c r="E15" s="10">
        <v>1453.89</v>
      </c>
      <c r="F15" s="10">
        <v>1700</v>
      </c>
      <c r="G15" s="10">
        <v>1932.82</v>
      </c>
      <c r="H15" s="10">
        <v>1857.2</v>
      </c>
      <c r="I15" s="6">
        <v>-1</v>
      </c>
      <c r="J15" s="9"/>
    </row>
    <row r="16" spans="1:10" x14ac:dyDescent="0.2">
      <c r="A16" s="40" t="s">
        <v>962</v>
      </c>
      <c r="B16" s="4" t="s">
        <v>963</v>
      </c>
      <c r="C16" s="9">
        <v>500</v>
      </c>
      <c r="D16" s="10">
        <v>87.8</v>
      </c>
      <c r="E16" s="10">
        <v>131.69999999999999</v>
      </c>
      <c r="F16" s="10">
        <v>1000</v>
      </c>
      <c r="G16" s="9"/>
      <c r="H16" s="10">
        <v>26.41</v>
      </c>
      <c r="I16" s="6">
        <v>-1</v>
      </c>
      <c r="J16" s="9"/>
    </row>
    <row r="17" spans="1:10" x14ac:dyDescent="0.2">
      <c r="A17" s="40" t="s">
        <v>964</v>
      </c>
      <c r="B17" s="4" t="s">
        <v>965</v>
      </c>
      <c r="C17" s="9">
        <v>6500</v>
      </c>
      <c r="D17" s="10">
        <v>4098.25</v>
      </c>
      <c r="E17" s="10">
        <v>6147.375</v>
      </c>
      <c r="F17" s="10">
        <v>6700</v>
      </c>
      <c r="G17" s="10">
        <v>6198.93</v>
      </c>
      <c r="H17" s="10">
        <v>5438.91</v>
      </c>
      <c r="I17" s="6">
        <v>-1</v>
      </c>
      <c r="J17" s="9"/>
    </row>
    <row r="18" spans="1:10" x14ac:dyDescent="0.2">
      <c r="A18" s="40" t="s">
        <v>966</v>
      </c>
      <c r="B18" s="4" t="s">
        <v>967</v>
      </c>
      <c r="C18" s="9">
        <v>400</v>
      </c>
      <c r="D18" s="10">
        <v>284.66000000000003</v>
      </c>
      <c r="E18" s="10">
        <v>426.99</v>
      </c>
      <c r="F18" s="10">
        <v>470</v>
      </c>
      <c r="G18" s="10">
        <v>408.99</v>
      </c>
      <c r="H18" s="10">
        <v>343.63</v>
      </c>
      <c r="I18" s="6">
        <v>-1</v>
      </c>
      <c r="J18" s="9"/>
    </row>
    <row r="19" spans="1:10" x14ac:dyDescent="0.2">
      <c r="A19" s="40"/>
      <c r="B19" s="4"/>
      <c r="C19" s="11"/>
      <c r="D19" s="11"/>
      <c r="E19" s="11"/>
      <c r="F19" s="11"/>
      <c r="G19" s="11"/>
      <c r="H19" s="11"/>
      <c r="I19" s="11"/>
      <c r="J19" s="11"/>
    </row>
    <row r="20" spans="1:10" x14ac:dyDescent="0.2">
      <c r="A20" s="40"/>
      <c r="B20" s="4" t="s">
        <v>32</v>
      </c>
      <c r="C20" s="9">
        <f>SUM(C9:C18)</f>
        <v>13470</v>
      </c>
      <c r="D20" s="10">
        <v>6241.99</v>
      </c>
      <c r="E20" s="10">
        <v>9362.9850000000006</v>
      </c>
      <c r="F20" s="10">
        <v>13740</v>
      </c>
      <c r="G20" s="10">
        <v>11487.51</v>
      </c>
      <c r="H20" s="10">
        <v>10827.46</v>
      </c>
      <c r="I20" s="6">
        <v>-1</v>
      </c>
      <c r="J20" s="9"/>
    </row>
    <row r="21" spans="1:10" x14ac:dyDescent="0.2">
      <c r="A21" s="7"/>
      <c r="B21" s="7"/>
      <c r="C21" s="8"/>
      <c r="D21" s="8"/>
      <c r="E21" s="8"/>
      <c r="F21" s="8"/>
      <c r="G21" s="8"/>
      <c r="H21" s="8"/>
      <c r="I21" s="8"/>
      <c r="J21" s="8"/>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sheetData>
  <mergeCells count="4">
    <mergeCell ref="A1:J1"/>
    <mergeCell ref="A2:J2"/>
    <mergeCell ref="A3:J3"/>
    <mergeCell ref="A8:J8"/>
  </mergeCells>
  <pageMargins left="0.75" right="0.75" top="0.75" bottom="0.75" header="0.03" footer="0.03"/>
  <pageSetup scale="61" fitToHeight="0"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J49"/>
  <sheetViews>
    <sheetView workbookViewId="0">
      <selection activeCell="C19" sqref="C19"/>
    </sheetView>
  </sheetViews>
  <sheetFormatPr defaultColWidth="9" defaultRowHeight="12.75" x14ac:dyDescent="0.2"/>
  <cols>
    <col min="1" max="1" width="14.6640625" bestFit="1" customWidth="1"/>
    <col min="2" max="2" width="33.1640625" bestFit="1" customWidth="1"/>
    <col min="3" max="3" width="12.6640625" customWidth="1"/>
    <col min="4" max="4" width="10.1640625" bestFit="1"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968</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969</v>
      </c>
      <c r="B9" s="4" t="s">
        <v>970</v>
      </c>
      <c r="C9" s="9">
        <v>0</v>
      </c>
      <c r="D9" s="10">
        <v>-14734.86</v>
      </c>
      <c r="E9" s="10">
        <v>-22102.29</v>
      </c>
      <c r="F9" s="10">
        <v>-20000</v>
      </c>
      <c r="G9" s="10">
        <v>-17471.48</v>
      </c>
      <c r="H9" s="10">
        <v>-15652.85</v>
      </c>
      <c r="I9" s="6">
        <v>-1</v>
      </c>
      <c r="J9" s="9"/>
    </row>
    <row r="10" spans="1:10" x14ac:dyDescent="0.2">
      <c r="A10" s="40" t="s">
        <v>971</v>
      </c>
      <c r="B10" s="4" t="s">
        <v>972</v>
      </c>
      <c r="C10" s="9">
        <v>0</v>
      </c>
      <c r="D10" s="10">
        <v>14514.27</v>
      </c>
      <c r="E10" s="10">
        <v>21771.404999999999</v>
      </c>
      <c r="F10" s="10">
        <v>16000</v>
      </c>
      <c r="G10" s="10">
        <v>17816.509999999998</v>
      </c>
      <c r="H10" s="10">
        <v>14899.7</v>
      </c>
      <c r="I10" s="6">
        <v>-1</v>
      </c>
      <c r="J10" s="9"/>
    </row>
    <row r="11" spans="1:10" x14ac:dyDescent="0.2">
      <c r="A11" s="40" t="s">
        <v>973</v>
      </c>
      <c r="B11" s="4" t="s">
        <v>974</v>
      </c>
      <c r="C11" s="9">
        <v>0</v>
      </c>
      <c r="D11" s="10"/>
      <c r="E11" s="10"/>
      <c r="F11" s="10">
        <v>40</v>
      </c>
      <c r="G11" s="10">
        <v>5.79</v>
      </c>
      <c r="H11" s="9"/>
      <c r="I11" s="6">
        <v>-1</v>
      </c>
      <c r="J11" s="9"/>
    </row>
    <row r="12" spans="1:10" x14ac:dyDescent="0.2">
      <c r="A12" s="40" t="s">
        <v>975</v>
      </c>
      <c r="B12" s="4" t="s">
        <v>976</v>
      </c>
      <c r="C12" s="9">
        <v>0</v>
      </c>
      <c r="D12" s="10">
        <v>774.99</v>
      </c>
      <c r="E12" s="10">
        <v>1162.4849999999999</v>
      </c>
      <c r="F12" s="10">
        <v>1300</v>
      </c>
      <c r="G12" s="10">
        <v>1684.51</v>
      </c>
      <c r="H12" s="10">
        <v>1221.26</v>
      </c>
      <c r="I12" s="6">
        <v>-1</v>
      </c>
      <c r="J12" s="9"/>
    </row>
    <row r="13" spans="1:10" x14ac:dyDescent="0.2">
      <c r="A13" s="40" t="s">
        <v>977</v>
      </c>
      <c r="B13" s="4" t="s">
        <v>978</v>
      </c>
      <c r="C13" s="9">
        <v>0</v>
      </c>
      <c r="D13" s="9"/>
      <c r="E13" s="10"/>
      <c r="F13" s="10">
        <v>700</v>
      </c>
      <c r="G13" s="10">
        <v>1083.1099999999999</v>
      </c>
      <c r="H13" s="10">
        <v>457.93</v>
      </c>
      <c r="I13" s="6">
        <v>-1</v>
      </c>
      <c r="J13" s="9"/>
    </row>
    <row r="14" spans="1:10" x14ac:dyDescent="0.2">
      <c r="A14" s="40" t="s">
        <v>979</v>
      </c>
      <c r="B14" s="4" t="s">
        <v>980</v>
      </c>
      <c r="C14" s="9">
        <v>0</v>
      </c>
      <c r="D14" s="10">
        <v>475</v>
      </c>
      <c r="E14" s="10">
        <v>712.5</v>
      </c>
      <c r="F14" s="10">
        <v>1300</v>
      </c>
      <c r="G14" s="10">
        <v>1585.46</v>
      </c>
      <c r="H14" s="10">
        <v>833.33</v>
      </c>
      <c r="I14" s="6">
        <v>-1</v>
      </c>
      <c r="J14" s="9"/>
    </row>
    <row r="15" spans="1:10" x14ac:dyDescent="0.2">
      <c r="A15" s="40" t="s">
        <v>981</v>
      </c>
      <c r="B15" s="4" t="s">
        <v>982</v>
      </c>
      <c r="C15" s="9">
        <v>0</v>
      </c>
      <c r="D15" s="10">
        <v>16526.13</v>
      </c>
      <c r="E15" s="10">
        <v>24789.195</v>
      </c>
      <c r="F15" s="10">
        <v>16200</v>
      </c>
      <c r="G15" s="10">
        <v>17979.64</v>
      </c>
      <c r="H15" s="10">
        <v>14564.06</v>
      </c>
      <c r="I15" s="6">
        <v>-1</v>
      </c>
      <c r="J15" s="9"/>
    </row>
    <row r="16" spans="1:10" x14ac:dyDescent="0.2">
      <c r="A16" s="40" t="s">
        <v>983</v>
      </c>
      <c r="B16" s="4" t="s">
        <v>984</v>
      </c>
      <c r="C16" s="9">
        <v>0</v>
      </c>
      <c r="D16" s="10">
        <v>1125.3800000000001</v>
      </c>
      <c r="E16" s="10">
        <v>1688.07</v>
      </c>
      <c r="F16" s="10">
        <v>1130</v>
      </c>
      <c r="G16" s="10">
        <v>1212.83</v>
      </c>
      <c r="H16" s="10">
        <v>969.48</v>
      </c>
      <c r="I16" s="6">
        <v>-1</v>
      </c>
      <c r="J16" s="9"/>
    </row>
    <row r="17" spans="1:10" x14ac:dyDescent="0.2">
      <c r="A17" s="40" t="s">
        <v>985</v>
      </c>
      <c r="B17" s="4" t="s">
        <v>986</v>
      </c>
      <c r="C17" s="9">
        <v>0</v>
      </c>
      <c r="D17" s="9"/>
      <c r="E17" s="10"/>
      <c r="F17" s="10">
        <v>300</v>
      </c>
      <c r="G17" s="10">
        <v>408.48</v>
      </c>
      <c r="H17" s="10">
        <v>275.07</v>
      </c>
      <c r="I17" s="6">
        <v>-1</v>
      </c>
      <c r="J17" s="9"/>
    </row>
    <row r="18" spans="1:10" x14ac:dyDescent="0.2">
      <c r="A18" s="40" t="s">
        <v>987</v>
      </c>
      <c r="B18" s="4" t="s">
        <v>988</v>
      </c>
      <c r="C18" s="9">
        <v>0</v>
      </c>
      <c r="D18" s="10">
        <v>364.22</v>
      </c>
      <c r="E18" s="10">
        <v>546.33000000000004</v>
      </c>
      <c r="F18" s="10">
        <v>550</v>
      </c>
      <c r="G18" s="10">
        <v>546.34</v>
      </c>
      <c r="H18" s="10">
        <v>546.34</v>
      </c>
      <c r="I18" s="6">
        <v>-1</v>
      </c>
      <c r="J18" s="9"/>
    </row>
    <row r="19" spans="1:10" x14ac:dyDescent="0.2">
      <c r="A19" s="40"/>
      <c r="B19" s="4"/>
      <c r="C19" s="11"/>
      <c r="D19" s="11"/>
      <c r="E19" s="11"/>
      <c r="F19" s="11"/>
      <c r="G19" s="11"/>
      <c r="H19" s="11"/>
      <c r="I19" s="11"/>
      <c r="J19" s="11"/>
    </row>
    <row r="20" spans="1:10" x14ac:dyDescent="0.2">
      <c r="A20" s="40"/>
      <c r="B20" s="4" t="s">
        <v>32</v>
      </c>
      <c r="C20" s="9">
        <f>SUM(C9:C18)</f>
        <v>0</v>
      </c>
      <c r="D20" s="10">
        <v>19045.13</v>
      </c>
      <c r="E20" s="10">
        <v>28567.695</v>
      </c>
      <c r="F20" s="10">
        <v>17520</v>
      </c>
      <c r="G20" s="10">
        <v>24851.19</v>
      </c>
      <c r="H20" s="10">
        <v>18114.32</v>
      </c>
      <c r="I20" s="6">
        <v>-1</v>
      </c>
      <c r="J20" s="9"/>
    </row>
    <row r="21" spans="1:10" x14ac:dyDescent="0.2">
      <c r="A21" s="7"/>
      <c r="B21" s="7"/>
      <c r="C21" s="8"/>
      <c r="D21" s="8"/>
      <c r="E21" s="8"/>
      <c r="F21" s="8"/>
      <c r="G21" s="8"/>
      <c r="H21" s="8"/>
      <c r="I21" s="8"/>
      <c r="J21" s="8"/>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sheetData>
  <mergeCells count="4">
    <mergeCell ref="A1:J1"/>
    <mergeCell ref="A2:J2"/>
    <mergeCell ref="A3:J3"/>
    <mergeCell ref="A8:J8"/>
  </mergeCells>
  <pageMargins left="0.75" right="0.75" top="0.75" bottom="0.75" header="0.03" footer="0.03"/>
  <pageSetup scale="60" fitToHeight="0"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J49"/>
  <sheetViews>
    <sheetView workbookViewId="0">
      <selection activeCell="C20" sqref="C20"/>
    </sheetView>
  </sheetViews>
  <sheetFormatPr defaultColWidth="9" defaultRowHeight="12.75" x14ac:dyDescent="0.2"/>
  <cols>
    <col min="1" max="1" width="14.6640625" bestFit="1" customWidth="1"/>
    <col min="2" max="2" width="32.3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989</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990</v>
      </c>
      <c r="B9" s="4" t="s">
        <v>991</v>
      </c>
      <c r="C9" s="9"/>
      <c r="D9" s="9"/>
      <c r="E9" s="10"/>
      <c r="F9" s="9"/>
      <c r="G9" s="9"/>
      <c r="H9" s="10">
        <v>57.58</v>
      </c>
      <c r="I9" s="6">
        <v>0</v>
      </c>
      <c r="J9" s="9"/>
    </row>
    <row r="10" spans="1:10" x14ac:dyDescent="0.2">
      <c r="A10" s="40" t="s">
        <v>992</v>
      </c>
      <c r="B10" s="4" t="s">
        <v>993</v>
      </c>
      <c r="C10" s="9"/>
      <c r="D10" s="9"/>
      <c r="E10" s="10"/>
      <c r="F10" s="9"/>
      <c r="G10" s="9"/>
      <c r="H10" s="10">
        <v>339.6</v>
      </c>
      <c r="I10" s="6">
        <v>0</v>
      </c>
      <c r="J10" s="9"/>
    </row>
    <row r="11" spans="1:10" x14ac:dyDescent="0.2">
      <c r="A11" s="40" t="s">
        <v>994</v>
      </c>
      <c r="B11" s="4" t="s">
        <v>995</v>
      </c>
      <c r="C11" s="9"/>
      <c r="D11" s="9"/>
      <c r="E11" s="10"/>
      <c r="F11" s="9"/>
      <c r="G11" s="9"/>
      <c r="H11" s="10">
        <v>463.58</v>
      </c>
      <c r="I11" s="6">
        <v>0</v>
      </c>
      <c r="J11" s="9"/>
    </row>
    <row r="12" spans="1:10" x14ac:dyDescent="0.2">
      <c r="A12" s="40" t="s">
        <v>996</v>
      </c>
      <c r="B12" s="4" t="s">
        <v>997</v>
      </c>
      <c r="C12" s="9"/>
      <c r="D12" s="9"/>
      <c r="E12" s="10"/>
      <c r="F12" s="9"/>
      <c r="G12" s="9"/>
      <c r="H12" s="10">
        <v>1012.93</v>
      </c>
      <c r="I12" s="6">
        <v>0</v>
      </c>
      <c r="J12" s="9"/>
    </row>
    <row r="13" spans="1:10" x14ac:dyDescent="0.2">
      <c r="A13" s="40" t="s">
        <v>998</v>
      </c>
      <c r="B13" s="4" t="s">
        <v>999</v>
      </c>
      <c r="C13" s="9"/>
      <c r="D13" s="9"/>
      <c r="E13" s="10"/>
      <c r="F13" s="9"/>
      <c r="G13" s="9"/>
      <c r="H13" s="10">
        <v>1834.82</v>
      </c>
      <c r="I13" s="6">
        <v>0</v>
      </c>
      <c r="J13" s="9"/>
    </row>
    <row r="14" spans="1:10" x14ac:dyDescent="0.2">
      <c r="A14" s="40" t="s">
        <v>1000</v>
      </c>
      <c r="B14" s="4" t="s">
        <v>1001</v>
      </c>
      <c r="C14" s="9"/>
      <c r="D14" s="9"/>
      <c r="E14" s="10"/>
      <c r="F14" s="9"/>
      <c r="G14" s="9"/>
      <c r="H14" s="10">
        <v>4843.41</v>
      </c>
      <c r="I14" s="6">
        <v>0</v>
      </c>
      <c r="J14" s="9"/>
    </row>
    <row r="15" spans="1:10" x14ac:dyDescent="0.2">
      <c r="A15" s="40" t="s">
        <v>1002</v>
      </c>
      <c r="B15" s="4" t="s">
        <v>1003</v>
      </c>
      <c r="C15" s="9"/>
      <c r="D15" s="9"/>
      <c r="E15" s="10"/>
      <c r="F15" s="9"/>
      <c r="G15" s="9"/>
      <c r="H15" s="10">
        <v>194.05</v>
      </c>
      <c r="I15" s="6">
        <v>0</v>
      </c>
      <c r="J15" s="9"/>
    </row>
    <row r="16" spans="1:10" x14ac:dyDescent="0.2">
      <c r="A16" s="40" t="s">
        <v>1004</v>
      </c>
      <c r="B16" s="4" t="s">
        <v>1005</v>
      </c>
      <c r="C16" s="9"/>
      <c r="D16" s="9"/>
      <c r="E16" s="10"/>
      <c r="F16" s="9"/>
      <c r="G16" s="10">
        <v>15.06</v>
      </c>
      <c r="H16" s="10">
        <v>18543.73</v>
      </c>
      <c r="I16" s="6">
        <v>0</v>
      </c>
      <c r="J16" s="9"/>
    </row>
    <row r="17" spans="1:10" x14ac:dyDescent="0.2">
      <c r="A17" s="40" t="s">
        <v>1006</v>
      </c>
      <c r="B17" s="4" t="s">
        <v>1007</v>
      </c>
      <c r="C17" s="9"/>
      <c r="D17" s="9"/>
      <c r="E17" s="10"/>
      <c r="F17" s="9"/>
      <c r="G17" s="10">
        <v>24.74</v>
      </c>
      <c r="H17" s="10">
        <v>1458.55</v>
      </c>
      <c r="I17" s="6">
        <v>0</v>
      </c>
      <c r="J17" s="9"/>
    </row>
    <row r="18" spans="1:10" x14ac:dyDescent="0.2">
      <c r="A18" s="40" t="s">
        <v>1008</v>
      </c>
      <c r="B18" s="4" t="s">
        <v>1009</v>
      </c>
      <c r="C18" s="9"/>
      <c r="D18" s="9"/>
      <c r="E18" s="10"/>
      <c r="F18" s="9"/>
      <c r="G18" s="9"/>
      <c r="H18" s="10">
        <v>314.19</v>
      </c>
      <c r="I18" s="6">
        <v>0</v>
      </c>
      <c r="J18" s="9"/>
    </row>
    <row r="19" spans="1:10" x14ac:dyDescent="0.2">
      <c r="A19" s="40"/>
      <c r="B19" s="4"/>
      <c r="C19" s="11"/>
      <c r="D19" s="11"/>
      <c r="E19" s="11"/>
      <c r="F19" s="11"/>
      <c r="G19" s="11"/>
      <c r="H19" s="11"/>
      <c r="I19" s="11"/>
      <c r="J19" s="11"/>
    </row>
    <row r="20" spans="1:10" x14ac:dyDescent="0.2">
      <c r="A20" s="40"/>
      <c r="B20" s="4" t="s">
        <v>32</v>
      </c>
      <c r="C20" s="9"/>
      <c r="D20" s="9"/>
      <c r="E20" s="10"/>
      <c r="F20" s="9"/>
      <c r="G20" s="10">
        <v>39.799999999999997</v>
      </c>
      <c r="H20" s="10">
        <v>29062.44</v>
      </c>
      <c r="I20" s="6">
        <v>0</v>
      </c>
      <c r="J20" s="9"/>
    </row>
    <row r="21" spans="1:10" x14ac:dyDescent="0.2">
      <c r="A21" s="7"/>
      <c r="B21" s="7"/>
      <c r="C21" s="8"/>
      <c r="D21" s="8"/>
      <c r="E21" s="8"/>
      <c r="F21" s="8"/>
      <c r="G21" s="8"/>
      <c r="H21" s="8"/>
      <c r="I21" s="8"/>
      <c r="J21" s="8"/>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sheetData>
  <mergeCells count="4">
    <mergeCell ref="A1:J1"/>
    <mergeCell ref="A2:J2"/>
    <mergeCell ref="A3:J3"/>
    <mergeCell ref="A8:J8"/>
  </mergeCells>
  <pageMargins left="0.75" right="0.75" top="0.75" bottom="0.75" header="0.03" footer="0.03"/>
  <pageSetup scale="61" fitToHeight="0"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J50"/>
  <sheetViews>
    <sheetView workbookViewId="0">
      <selection activeCell="D19" sqref="D19"/>
    </sheetView>
  </sheetViews>
  <sheetFormatPr defaultColWidth="9" defaultRowHeight="12.75" x14ac:dyDescent="0.2"/>
  <cols>
    <col min="1" max="1" width="14.6640625" bestFit="1" customWidth="1"/>
    <col min="2" max="2" width="30.3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1010</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1011</v>
      </c>
      <c r="B9" s="4" t="s">
        <v>1012</v>
      </c>
      <c r="C9" s="9">
        <v>-6000</v>
      </c>
      <c r="D9" s="10">
        <v>-4647.6899999999996</v>
      </c>
      <c r="E9" s="10">
        <v>-6971.5349999999999</v>
      </c>
      <c r="F9" s="10">
        <v>-6000</v>
      </c>
      <c r="G9" s="10">
        <v>-2806.56</v>
      </c>
      <c r="H9" s="10">
        <v>-4826</v>
      </c>
      <c r="I9" s="6">
        <v>-1</v>
      </c>
      <c r="J9" s="9"/>
    </row>
    <row r="10" spans="1:10" x14ac:dyDescent="0.2">
      <c r="A10" s="40" t="s">
        <v>1013</v>
      </c>
      <c r="B10" s="4" t="s">
        <v>1014</v>
      </c>
      <c r="C10" s="9">
        <v>-600</v>
      </c>
      <c r="D10" s="10">
        <v>-1655</v>
      </c>
      <c r="E10" s="10">
        <v>-2482.5</v>
      </c>
      <c r="F10" s="10">
        <v>-600</v>
      </c>
      <c r="G10" s="10">
        <v>-2180</v>
      </c>
      <c r="H10" s="10">
        <v>-2680</v>
      </c>
      <c r="I10" s="6">
        <v>-1</v>
      </c>
      <c r="J10" s="9"/>
    </row>
    <row r="11" spans="1:10" x14ac:dyDescent="0.2">
      <c r="A11" s="40" t="s">
        <v>1015</v>
      </c>
      <c r="B11" s="4" t="s">
        <v>1016</v>
      </c>
      <c r="C11" s="9">
        <v>100</v>
      </c>
      <c r="D11" s="9"/>
      <c r="E11" s="10"/>
      <c r="F11" s="10">
        <v>100</v>
      </c>
      <c r="G11" s="10">
        <v>52.82</v>
      </c>
      <c r="H11" s="9"/>
      <c r="I11" s="6">
        <v>-1</v>
      </c>
      <c r="J11" s="9"/>
    </row>
    <row r="12" spans="1:10" x14ac:dyDescent="0.2">
      <c r="A12" s="40" t="s">
        <v>1017</v>
      </c>
      <c r="B12" s="4" t="s">
        <v>1018</v>
      </c>
      <c r="C12" s="9"/>
      <c r="D12" s="10">
        <v>176.5</v>
      </c>
      <c r="E12" s="10">
        <v>264.75</v>
      </c>
      <c r="F12" s="9"/>
      <c r="G12" s="10">
        <v>423.6</v>
      </c>
      <c r="H12" s="10">
        <v>741.3</v>
      </c>
      <c r="I12" s="6">
        <v>0</v>
      </c>
      <c r="J12" s="9"/>
    </row>
    <row r="13" spans="1:10" x14ac:dyDescent="0.2">
      <c r="A13" s="40" t="s">
        <v>1019</v>
      </c>
      <c r="B13" s="4" t="s">
        <v>1020</v>
      </c>
      <c r="C13" s="28">
        <v>4000</v>
      </c>
      <c r="D13" s="10">
        <v>-250</v>
      </c>
      <c r="E13" s="10">
        <v>-375</v>
      </c>
      <c r="F13" s="10">
        <v>5500</v>
      </c>
      <c r="G13" s="10">
        <v>4817.83</v>
      </c>
      <c r="H13" s="10">
        <v>2455.27</v>
      </c>
      <c r="I13" s="6">
        <v>-1</v>
      </c>
      <c r="J13" s="9"/>
    </row>
    <row r="14" spans="1:10" x14ac:dyDescent="0.2">
      <c r="A14" s="40" t="s">
        <v>1021</v>
      </c>
      <c r="B14" s="4" t="s">
        <v>1022</v>
      </c>
      <c r="C14" s="28">
        <v>6000</v>
      </c>
      <c r="D14" s="10">
        <v>2470.9299999999998</v>
      </c>
      <c r="E14" s="10">
        <v>3706.395</v>
      </c>
      <c r="F14" s="10">
        <v>6000</v>
      </c>
      <c r="G14" s="10">
        <v>9896.15</v>
      </c>
      <c r="H14" s="10">
        <v>12911.38</v>
      </c>
      <c r="I14" s="6">
        <v>-1</v>
      </c>
      <c r="J14" s="9"/>
    </row>
    <row r="15" spans="1:10" x14ac:dyDescent="0.2">
      <c r="A15" s="40" t="s">
        <v>1023</v>
      </c>
      <c r="B15" s="4" t="s">
        <v>1024</v>
      </c>
      <c r="C15" s="9">
        <v>2500</v>
      </c>
      <c r="D15" s="10">
        <v>470.15</v>
      </c>
      <c r="E15" s="10">
        <v>705.22500000000002</v>
      </c>
      <c r="F15" s="10">
        <v>2500</v>
      </c>
      <c r="G15" s="10">
        <v>3519.71</v>
      </c>
      <c r="H15" s="10">
        <v>2954.5</v>
      </c>
      <c r="I15" s="6">
        <v>-1</v>
      </c>
      <c r="J15" s="9"/>
    </row>
    <row r="16" spans="1:10" x14ac:dyDescent="0.2">
      <c r="A16" s="40" t="s">
        <v>1025</v>
      </c>
      <c r="B16" s="4" t="s">
        <v>1026</v>
      </c>
      <c r="C16" s="9">
        <v>750</v>
      </c>
      <c r="D16" s="10">
        <v>93.37</v>
      </c>
      <c r="E16" s="10">
        <v>140.05500000000001</v>
      </c>
      <c r="F16" s="10">
        <v>400</v>
      </c>
      <c r="G16" s="10">
        <v>389.16</v>
      </c>
      <c r="H16" s="10">
        <v>131.59</v>
      </c>
      <c r="I16" s="6">
        <v>-1</v>
      </c>
      <c r="J16" s="9"/>
    </row>
    <row r="17" spans="1:10" x14ac:dyDescent="0.2">
      <c r="A17" s="40" t="s">
        <v>1027</v>
      </c>
      <c r="B17" s="4" t="s">
        <v>1028</v>
      </c>
      <c r="C17" s="9">
        <v>19700</v>
      </c>
      <c r="D17" s="10">
        <v>12638.52</v>
      </c>
      <c r="E17" s="10">
        <v>18957.78</v>
      </c>
      <c r="F17" s="10">
        <v>20000</v>
      </c>
      <c r="G17" s="10">
        <v>22181.48</v>
      </c>
      <c r="H17" s="10">
        <v>20027.689999999999</v>
      </c>
      <c r="I17" s="6">
        <v>-1</v>
      </c>
      <c r="J17" s="9"/>
    </row>
    <row r="18" spans="1:10" x14ac:dyDescent="0.2">
      <c r="A18" s="40" t="s">
        <v>1029</v>
      </c>
      <c r="B18" s="4" t="s">
        <v>1030</v>
      </c>
      <c r="C18" s="9">
        <v>1700</v>
      </c>
      <c r="D18" s="10">
        <v>1024.6500000000001</v>
      </c>
      <c r="E18" s="10">
        <v>1536.9749999999999</v>
      </c>
      <c r="F18" s="10">
        <v>1400</v>
      </c>
      <c r="G18" s="10">
        <v>1648.67</v>
      </c>
      <c r="H18" s="10">
        <v>1449.44</v>
      </c>
      <c r="I18" s="6">
        <v>-1</v>
      </c>
      <c r="J18" s="9"/>
    </row>
    <row r="19" spans="1:10" x14ac:dyDescent="0.2">
      <c r="A19" s="40" t="s">
        <v>1031</v>
      </c>
      <c r="B19" s="4" t="s">
        <v>1032</v>
      </c>
      <c r="C19" s="9">
        <v>1200</v>
      </c>
      <c r="D19" s="10">
        <v>783.18</v>
      </c>
      <c r="E19" s="10">
        <v>1174.77</v>
      </c>
      <c r="F19" s="10">
        <v>1200</v>
      </c>
      <c r="G19" s="10">
        <v>1174.77</v>
      </c>
      <c r="H19" s="10">
        <v>1174.77</v>
      </c>
      <c r="I19" s="6">
        <v>-1</v>
      </c>
      <c r="J19" s="9"/>
    </row>
    <row r="20" spans="1:10" x14ac:dyDescent="0.2">
      <c r="A20" s="40"/>
      <c r="B20" s="4"/>
      <c r="C20" s="11"/>
      <c r="D20" s="11"/>
      <c r="E20" s="11"/>
      <c r="F20" s="11"/>
      <c r="G20" s="11"/>
      <c r="H20" s="11"/>
      <c r="I20" s="11"/>
      <c r="J20" s="11"/>
    </row>
    <row r="21" spans="1:10" x14ac:dyDescent="0.2">
      <c r="A21" s="40"/>
      <c r="B21" s="4" t="s">
        <v>32</v>
      </c>
      <c r="C21" s="9">
        <f>SUM(C9:C19)</f>
        <v>29350</v>
      </c>
      <c r="D21" s="10">
        <v>11104.61</v>
      </c>
      <c r="E21" s="10">
        <v>16656.915000000001</v>
      </c>
      <c r="F21" s="10">
        <v>30500</v>
      </c>
      <c r="G21" s="10">
        <v>39117.629999999997</v>
      </c>
      <c r="H21" s="10">
        <v>34339.94</v>
      </c>
      <c r="I21" s="6">
        <v>-1</v>
      </c>
      <c r="J21" s="9"/>
    </row>
    <row r="22" spans="1:10" x14ac:dyDescent="0.2">
      <c r="A22" s="7"/>
      <c r="B22" s="7"/>
      <c r="C22" s="8"/>
      <c r="D22" s="8"/>
      <c r="E22" s="8"/>
      <c r="F22" s="8"/>
      <c r="G22" s="8"/>
      <c r="H22" s="8"/>
      <c r="I22" s="8"/>
      <c r="J22" s="8"/>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sheetData>
  <mergeCells count="4">
    <mergeCell ref="A1:J1"/>
    <mergeCell ref="A2:J2"/>
    <mergeCell ref="A3:J3"/>
    <mergeCell ref="A8:J8"/>
  </mergeCells>
  <pageMargins left="0.75" right="0.75" top="0.75" bottom="0.75" header="0.03" footer="0.03"/>
  <pageSetup scale="62" fitToHeight="0"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J51"/>
  <sheetViews>
    <sheetView topLeftCell="A5" workbookViewId="0">
      <selection activeCell="C23" sqref="C23"/>
    </sheetView>
  </sheetViews>
  <sheetFormatPr defaultColWidth="9" defaultRowHeight="12.75" x14ac:dyDescent="0.2"/>
  <cols>
    <col min="1" max="1" width="14.6640625" bestFit="1" customWidth="1"/>
    <col min="2" max="2" width="30.8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1033</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1034</v>
      </c>
      <c r="B9" s="4" t="s">
        <v>1035</v>
      </c>
      <c r="C9" s="9"/>
      <c r="D9" s="10">
        <v>-835</v>
      </c>
      <c r="E9" s="10">
        <v>-1252.5</v>
      </c>
      <c r="F9" s="9"/>
      <c r="G9" s="10">
        <v>-242</v>
      </c>
      <c r="H9" s="10">
        <v>-307</v>
      </c>
      <c r="I9" s="6">
        <v>0</v>
      </c>
      <c r="J9" s="9"/>
    </row>
    <row r="10" spans="1:10" x14ac:dyDescent="0.2">
      <c r="A10" s="40" t="s">
        <v>1036</v>
      </c>
      <c r="B10" s="4" t="s">
        <v>1037</v>
      </c>
      <c r="C10" s="9"/>
      <c r="D10" s="10">
        <v>-1403.4</v>
      </c>
      <c r="E10" s="10">
        <v>-2105.1</v>
      </c>
      <c r="F10" s="9"/>
      <c r="G10" s="9"/>
      <c r="H10" s="9"/>
      <c r="I10" s="6">
        <v>0</v>
      </c>
      <c r="J10" s="9" t="s">
        <v>1038</v>
      </c>
    </row>
    <row r="11" spans="1:10" x14ac:dyDescent="0.2">
      <c r="A11" s="40" t="s">
        <v>1039</v>
      </c>
      <c r="B11" s="4" t="s">
        <v>1040</v>
      </c>
      <c r="C11" s="9"/>
      <c r="D11" s="9"/>
      <c r="E11" s="10"/>
      <c r="F11" s="9"/>
      <c r="G11" s="10">
        <v>-84</v>
      </c>
      <c r="H11" s="9"/>
      <c r="I11" s="6">
        <v>0</v>
      </c>
      <c r="J11" s="9"/>
    </row>
    <row r="12" spans="1:10" x14ac:dyDescent="0.2">
      <c r="A12" s="40" t="s">
        <v>1041</v>
      </c>
      <c r="B12" s="4" t="s">
        <v>1042</v>
      </c>
      <c r="C12" s="9">
        <v>100</v>
      </c>
      <c r="D12" s="10">
        <v>495.98</v>
      </c>
      <c r="E12" s="10">
        <v>743.97</v>
      </c>
      <c r="F12" s="10">
        <v>60</v>
      </c>
      <c r="G12" s="10">
        <v>47.51</v>
      </c>
      <c r="H12" s="9"/>
      <c r="I12" s="6">
        <v>-1</v>
      </c>
      <c r="J12" s="9"/>
    </row>
    <row r="13" spans="1:10" x14ac:dyDescent="0.2">
      <c r="A13" s="40" t="s">
        <v>1043</v>
      </c>
      <c r="B13" s="4" t="s">
        <v>1044</v>
      </c>
      <c r="C13" s="9">
        <v>200</v>
      </c>
      <c r="D13" s="10">
        <v>176.5</v>
      </c>
      <c r="E13" s="10">
        <v>264.75</v>
      </c>
      <c r="F13" s="10">
        <v>200</v>
      </c>
      <c r="G13" s="10">
        <v>445.5</v>
      </c>
      <c r="H13" s="10">
        <v>237.3</v>
      </c>
      <c r="I13" s="6">
        <v>-1</v>
      </c>
      <c r="J13" s="9"/>
    </row>
    <row r="14" spans="1:10" x14ac:dyDescent="0.2">
      <c r="A14" s="40" t="s">
        <v>1045</v>
      </c>
      <c r="B14" s="4" t="s">
        <v>1046</v>
      </c>
      <c r="C14" s="9">
        <v>2300</v>
      </c>
      <c r="D14" s="10">
        <v>846.43</v>
      </c>
      <c r="E14" s="10">
        <v>1269.645</v>
      </c>
      <c r="F14" s="10">
        <v>2300</v>
      </c>
      <c r="G14" s="10">
        <v>2358.7399999999998</v>
      </c>
      <c r="H14" s="10">
        <v>1793.66</v>
      </c>
      <c r="I14" s="6">
        <v>-1</v>
      </c>
      <c r="J14" s="9"/>
    </row>
    <row r="15" spans="1:10" x14ac:dyDescent="0.2">
      <c r="A15" s="40" t="s">
        <v>1047</v>
      </c>
      <c r="B15" s="4" t="s">
        <v>1048</v>
      </c>
      <c r="C15" s="9">
        <v>750</v>
      </c>
      <c r="D15" s="10">
        <v>68.7</v>
      </c>
      <c r="E15" s="10">
        <v>103.05</v>
      </c>
      <c r="F15" s="10">
        <v>500</v>
      </c>
      <c r="G15" s="10">
        <v>348.08</v>
      </c>
      <c r="H15" s="10">
        <v>216.58</v>
      </c>
      <c r="I15" s="6">
        <v>-1</v>
      </c>
      <c r="J15" s="9"/>
    </row>
    <row r="16" spans="1:10" x14ac:dyDescent="0.2">
      <c r="A16" s="40" t="s">
        <v>1049</v>
      </c>
      <c r="B16" s="4" t="s">
        <v>1050</v>
      </c>
      <c r="C16" s="9">
        <v>2300</v>
      </c>
      <c r="D16" s="10">
        <v>1217.43</v>
      </c>
      <c r="E16" s="10">
        <v>1826.145</v>
      </c>
      <c r="F16" s="10">
        <v>2300</v>
      </c>
      <c r="G16" s="10">
        <v>3110.51</v>
      </c>
      <c r="H16" s="10">
        <v>1270.22</v>
      </c>
      <c r="I16" s="6">
        <v>-1</v>
      </c>
      <c r="J16" s="9"/>
    </row>
    <row r="17" spans="1:10" x14ac:dyDescent="0.2">
      <c r="A17" s="40" t="s">
        <v>1051</v>
      </c>
      <c r="B17" s="4" t="s">
        <v>1052</v>
      </c>
      <c r="C17" s="9">
        <v>1000</v>
      </c>
      <c r="D17" s="10">
        <v>415.06</v>
      </c>
      <c r="E17" s="10">
        <v>622.59</v>
      </c>
      <c r="F17" s="10">
        <v>1000</v>
      </c>
      <c r="G17" s="10">
        <v>540.66</v>
      </c>
      <c r="H17" s="10">
        <v>361.16</v>
      </c>
      <c r="I17" s="6">
        <v>-1</v>
      </c>
      <c r="J17" s="9"/>
    </row>
    <row r="18" spans="1:10" x14ac:dyDescent="0.2">
      <c r="A18" s="40" t="s">
        <v>1053</v>
      </c>
      <c r="B18" s="4" t="s">
        <v>1054</v>
      </c>
      <c r="C18" s="9">
        <v>18000</v>
      </c>
      <c r="D18" s="10">
        <v>11471.48</v>
      </c>
      <c r="E18" s="10">
        <v>17207.22</v>
      </c>
      <c r="F18" s="10">
        <v>18000</v>
      </c>
      <c r="G18" s="10">
        <v>21423.119999999999</v>
      </c>
      <c r="H18" s="10">
        <v>16334</v>
      </c>
      <c r="I18" s="6">
        <v>-1</v>
      </c>
      <c r="J18" s="9"/>
    </row>
    <row r="19" spans="1:10" x14ac:dyDescent="0.2">
      <c r="A19" s="40" t="s">
        <v>1055</v>
      </c>
      <c r="B19" s="4" t="s">
        <v>1056</v>
      </c>
      <c r="C19" s="9">
        <v>1700</v>
      </c>
      <c r="D19" s="10">
        <v>881.69</v>
      </c>
      <c r="E19" s="10">
        <v>1322.5350000000001</v>
      </c>
      <c r="F19" s="10">
        <v>1500</v>
      </c>
      <c r="G19" s="10">
        <v>1622.72</v>
      </c>
      <c r="H19" s="10">
        <v>1146.67</v>
      </c>
      <c r="I19" s="6">
        <v>-1</v>
      </c>
      <c r="J19" s="9"/>
    </row>
    <row r="20" spans="1:10" x14ac:dyDescent="0.2">
      <c r="A20" s="40" t="s">
        <v>1057</v>
      </c>
      <c r="B20" s="4" t="s">
        <v>1058</v>
      </c>
      <c r="C20" s="9">
        <v>75</v>
      </c>
      <c r="D20" s="10">
        <v>35.520000000000003</v>
      </c>
      <c r="E20" s="10">
        <v>53.28</v>
      </c>
      <c r="F20" s="10">
        <v>75</v>
      </c>
      <c r="G20" s="10">
        <v>70.41</v>
      </c>
      <c r="H20" s="10">
        <v>49.42</v>
      </c>
      <c r="I20" s="6">
        <v>-1</v>
      </c>
      <c r="J20" s="9"/>
    </row>
    <row r="21" spans="1:10" x14ac:dyDescent="0.2">
      <c r="A21" s="40"/>
      <c r="B21" s="4"/>
      <c r="C21" s="11"/>
      <c r="D21" s="11"/>
      <c r="E21" s="11"/>
      <c r="F21" s="11"/>
      <c r="G21" s="11"/>
      <c r="H21" s="11"/>
      <c r="I21" s="11"/>
      <c r="J21" s="11"/>
    </row>
    <row r="22" spans="1:10" x14ac:dyDescent="0.2">
      <c r="A22" s="40"/>
      <c r="B22" s="4" t="s">
        <v>32</v>
      </c>
      <c r="C22" s="9">
        <f>SUM(C9:C20)</f>
        <v>26425</v>
      </c>
      <c r="D22" s="10">
        <v>13370.39</v>
      </c>
      <c r="E22" s="10">
        <v>20055.584999999999</v>
      </c>
      <c r="F22" s="10">
        <v>25935</v>
      </c>
      <c r="G22" s="10">
        <v>29641.25</v>
      </c>
      <c r="H22" s="10">
        <v>21102.01</v>
      </c>
      <c r="I22" s="6">
        <v>-1</v>
      </c>
      <c r="J22" s="9"/>
    </row>
    <row r="23" spans="1:10" x14ac:dyDescent="0.2">
      <c r="A23" s="7"/>
      <c r="B23" s="7"/>
      <c r="C23" s="8"/>
      <c r="D23" s="8"/>
      <c r="E23" s="8"/>
      <c r="F23" s="8"/>
      <c r="G23" s="8"/>
      <c r="H23" s="8"/>
      <c r="I23" s="8"/>
      <c r="J23" s="8"/>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sheetData>
  <mergeCells count="4">
    <mergeCell ref="A1:J1"/>
    <mergeCell ref="A2:J2"/>
    <mergeCell ref="A3:J3"/>
    <mergeCell ref="A8:J8"/>
  </mergeCells>
  <pageMargins left="0.75" right="0.75" top="0.75" bottom="0.75" header="0.03" footer="0.03"/>
  <pageSetup scale="61" fitToHeight="0"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J48"/>
  <sheetViews>
    <sheetView workbookViewId="0">
      <selection activeCell="C16" sqref="C16"/>
    </sheetView>
  </sheetViews>
  <sheetFormatPr defaultColWidth="9" defaultRowHeight="12.75" x14ac:dyDescent="0.2"/>
  <cols>
    <col min="1" max="1" width="14.6640625" bestFit="1" customWidth="1"/>
    <col min="2" max="2" width="30.8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1059</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1060</v>
      </c>
      <c r="B9" s="4" t="s">
        <v>1061</v>
      </c>
      <c r="C9" s="28">
        <v>-10000</v>
      </c>
      <c r="D9" s="10">
        <v>-96.01</v>
      </c>
      <c r="E9" s="10">
        <v>-144.01499999999999</v>
      </c>
      <c r="F9" s="10">
        <v>-10000</v>
      </c>
      <c r="G9" s="10">
        <v>-7903.99</v>
      </c>
      <c r="H9" s="10">
        <v>-1612.18</v>
      </c>
      <c r="I9" s="6">
        <v>-1</v>
      </c>
      <c r="J9" s="9"/>
    </row>
    <row r="10" spans="1:10" x14ac:dyDescent="0.2">
      <c r="A10" s="40" t="s">
        <v>1062</v>
      </c>
      <c r="B10" s="4" t="s">
        <v>1063</v>
      </c>
      <c r="C10" s="9">
        <v>140</v>
      </c>
      <c r="D10" s="10">
        <v>45.5</v>
      </c>
      <c r="E10" s="10">
        <v>68.25</v>
      </c>
      <c r="F10" s="10">
        <v>140</v>
      </c>
      <c r="G10" s="10">
        <v>114.08</v>
      </c>
      <c r="H10" s="10">
        <v>138.47999999999999</v>
      </c>
      <c r="I10" s="6">
        <v>-1</v>
      </c>
      <c r="J10" s="9"/>
    </row>
    <row r="11" spans="1:10" x14ac:dyDescent="0.2">
      <c r="A11" s="40" t="s">
        <v>1064</v>
      </c>
      <c r="B11" s="4" t="s">
        <v>1065</v>
      </c>
      <c r="C11" s="9">
        <v>2500</v>
      </c>
      <c r="D11" s="10">
        <v>1730.82</v>
      </c>
      <c r="E11" s="10">
        <v>2596.23</v>
      </c>
      <c r="F11" s="10">
        <v>3000</v>
      </c>
      <c r="G11" s="10">
        <v>2621.95</v>
      </c>
      <c r="H11" s="10">
        <v>1001.96</v>
      </c>
      <c r="I11" s="6">
        <v>-1</v>
      </c>
      <c r="J11" s="9"/>
    </row>
    <row r="12" spans="1:10" x14ac:dyDescent="0.2">
      <c r="A12" s="40" t="s">
        <v>1066</v>
      </c>
      <c r="B12" s="4" t="s">
        <v>1067</v>
      </c>
      <c r="C12" s="9">
        <v>1000</v>
      </c>
      <c r="D12" s="9"/>
      <c r="E12" s="10"/>
      <c r="F12" s="10">
        <v>1000</v>
      </c>
      <c r="G12" s="10">
        <v>806.79</v>
      </c>
      <c r="H12" s="10">
        <v>1694</v>
      </c>
      <c r="I12" s="6">
        <v>-1</v>
      </c>
      <c r="J12" s="9"/>
    </row>
    <row r="13" spans="1:10" x14ac:dyDescent="0.2">
      <c r="A13" s="40" t="s">
        <v>1068</v>
      </c>
      <c r="B13" s="4" t="s">
        <v>1069</v>
      </c>
      <c r="C13" s="9">
        <v>150</v>
      </c>
      <c r="D13" s="10">
        <v>15.25</v>
      </c>
      <c r="E13" s="10">
        <v>22.875</v>
      </c>
      <c r="F13" s="10">
        <v>150</v>
      </c>
      <c r="G13" s="9"/>
      <c r="H13" s="10">
        <v>80.78</v>
      </c>
      <c r="I13" s="6">
        <v>-1</v>
      </c>
      <c r="J13" s="9"/>
    </row>
    <row r="14" spans="1:10" x14ac:dyDescent="0.2">
      <c r="A14" s="40" t="s">
        <v>1070</v>
      </c>
      <c r="B14" s="4" t="s">
        <v>1071</v>
      </c>
      <c r="C14" s="9">
        <v>750</v>
      </c>
      <c r="D14" s="10">
        <v>74.959999999999994</v>
      </c>
      <c r="E14" s="10">
        <v>112.44</v>
      </c>
      <c r="F14" s="10">
        <v>1400</v>
      </c>
      <c r="G14" s="10">
        <v>585.02</v>
      </c>
      <c r="H14" s="10">
        <v>100</v>
      </c>
      <c r="I14" s="6">
        <v>-1</v>
      </c>
      <c r="J14" s="9"/>
    </row>
    <row r="15" spans="1:10" x14ac:dyDescent="0.2">
      <c r="A15" s="40" t="s">
        <v>1072</v>
      </c>
      <c r="B15" s="4" t="s">
        <v>1073</v>
      </c>
      <c r="C15" s="9">
        <v>1700</v>
      </c>
      <c r="D15" s="10">
        <v>381.5</v>
      </c>
      <c r="E15" s="10">
        <v>572.25</v>
      </c>
      <c r="F15" s="10">
        <v>1700</v>
      </c>
      <c r="G15" s="10">
        <v>1928.4</v>
      </c>
      <c r="H15" s="10">
        <v>829</v>
      </c>
      <c r="I15" s="6">
        <v>-1</v>
      </c>
      <c r="J15" s="9"/>
    </row>
    <row r="16" spans="1:10" x14ac:dyDescent="0.2">
      <c r="A16" s="40" t="s">
        <v>1074</v>
      </c>
      <c r="B16" s="4" t="s">
        <v>1075</v>
      </c>
      <c r="C16" s="9">
        <v>5300</v>
      </c>
      <c r="D16" s="10">
        <v>3429.58</v>
      </c>
      <c r="E16" s="10">
        <v>5144.37</v>
      </c>
      <c r="F16" s="10">
        <v>5500</v>
      </c>
      <c r="G16" s="10">
        <v>6479.99</v>
      </c>
      <c r="H16" s="10">
        <v>4819.28</v>
      </c>
      <c r="I16" s="6">
        <v>-1</v>
      </c>
      <c r="J16" s="9"/>
    </row>
    <row r="17" spans="1:10" x14ac:dyDescent="0.2">
      <c r="A17" s="40" t="s">
        <v>1076</v>
      </c>
      <c r="B17" s="4" t="s">
        <v>1077</v>
      </c>
      <c r="C17" s="9">
        <v>400</v>
      </c>
      <c r="D17" s="10">
        <v>281.81</v>
      </c>
      <c r="E17" s="10">
        <v>422.71499999999997</v>
      </c>
      <c r="F17" s="10">
        <v>450</v>
      </c>
      <c r="G17" s="10">
        <v>471.36</v>
      </c>
      <c r="H17" s="10">
        <v>393.33</v>
      </c>
      <c r="I17" s="6">
        <v>-1</v>
      </c>
      <c r="J17" s="9"/>
    </row>
    <row r="18" spans="1:10" x14ac:dyDescent="0.2">
      <c r="A18" s="40"/>
      <c r="B18" s="4"/>
      <c r="C18" s="11"/>
      <c r="D18" s="11"/>
      <c r="E18" s="11"/>
      <c r="F18" s="11"/>
      <c r="G18" s="11"/>
      <c r="H18" s="11"/>
      <c r="I18" s="11"/>
      <c r="J18" s="11"/>
    </row>
    <row r="19" spans="1:10" x14ac:dyDescent="0.2">
      <c r="A19" s="40"/>
      <c r="B19" s="4" t="s">
        <v>32</v>
      </c>
      <c r="C19" s="9">
        <f>SUM(C9:C17)</f>
        <v>1940</v>
      </c>
      <c r="D19" s="10">
        <v>5863.41</v>
      </c>
      <c r="E19" s="10">
        <v>8795.1149999999998</v>
      </c>
      <c r="F19" s="10">
        <v>3340</v>
      </c>
      <c r="G19" s="10">
        <v>5103.6000000000004</v>
      </c>
      <c r="H19" s="10">
        <v>7444.65</v>
      </c>
      <c r="I19" s="6">
        <v>-1</v>
      </c>
      <c r="J19" s="9"/>
    </row>
    <row r="20" spans="1:10" x14ac:dyDescent="0.2">
      <c r="A20" s="7"/>
      <c r="B20" s="7"/>
      <c r="C20" s="8"/>
      <c r="D20" s="8"/>
      <c r="E20" s="8"/>
      <c r="F20" s="8"/>
      <c r="G20" s="8"/>
      <c r="H20" s="8"/>
      <c r="I20" s="8"/>
      <c r="J20" s="8"/>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sheetData>
  <mergeCells count="4">
    <mergeCell ref="A1:J1"/>
    <mergeCell ref="A2:J2"/>
    <mergeCell ref="A3:J3"/>
    <mergeCell ref="A8:J8"/>
  </mergeCells>
  <pageMargins left="0.75" right="0.75" top="0.75" bottom="0.75" header="0.03" footer="0.03"/>
  <pageSetup scale="61" fitToHeight="0"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J36"/>
  <sheetViews>
    <sheetView workbookViewId="0">
      <selection activeCell="C10" sqref="C10"/>
    </sheetView>
  </sheetViews>
  <sheetFormatPr defaultColWidth="9" defaultRowHeight="12.75" x14ac:dyDescent="0.2"/>
  <cols>
    <col min="1" max="1" width="9" customWidth="1"/>
    <col min="2" max="2" width="3.33203125" customWidth="1"/>
    <col min="3" max="3" width="12.6640625" customWidth="1"/>
    <col min="4" max="5" width="11.6640625" bestFit="1"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1078</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40" t="s">
        <v>138</v>
      </c>
      <c r="B7" s="4" t="s">
        <v>139</v>
      </c>
      <c r="C7" s="5">
        <f>'COMPASS-A'!C50+'OMBUDS-A'!C20+'CAMPUS EVENTS-A'!C66+'SILHOUETTE-A'!C32</f>
        <v>715970</v>
      </c>
      <c r="D7" s="5">
        <v>583858.37</v>
      </c>
      <c r="E7" s="5">
        <v>875787.55500000005</v>
      </c>
      <c r="F7" s="5">
        <v>734255</v>
      </c>
      <c r="G7" s="5">
        <v>919885.80799999996</v>
      </c>
      <c r="H7" s="5">
        <v>904793.5</v>
      </c>
      <c r="I7" s="6">
        <v>-1</v>
      </c>
      <c r="J7" s="5"/>
    </row>
    <row r="8" spans="1:10" x14ac:dyDescent="0.2">
      <c r="A8" s="7"/>
      <c r="B8" s="7"/>
      <c r="C8" s="8"/>
      <c r="D8" s="8"/>
      <c r="E8" s="8"/>
      <c r="F8" s="8"/>
      <c r="G8" s="8"/>
      <c r="H8" s="8"/>
      <c r="I8" s="8"/>
      <c r="J8" s="8"/>
    </row>
    <row r="9" spans="1:10" x14ac:dyDescent="0.2">
      <c r="A9" s="4"/>
      <c r="B9" s="4"/>
      <c r="C9" s="9"/>
      <c r="D9" s="9"/>
      <c r="E9" s="9"/>
      <c r="F9" s="9"/>
      <c r="G9" s="9"/>
      <c r="H9" s="9"/>
      <c r="I9" s="9"/>
      <c r="J9" s="9"/>
    </row>
    <row r="10" spans="1:10" x14ac:dyDescent="0.2">
      <c r="A10" s="4"/>
      <c r="B10" s="4"/>
      <c r="C10" s="9"/>
      <c r="D10" s="9"/>
      <c r="E10" s="9"/>
      <c r="F10" s="9"/>
      <c r="G10" s="9"/>
      <c r="H10" s="9"/>
      <c r="I10" s="9"/>
      <c r="J10" s="9"/>
    </row>
    <row r="11" spans="1:10" x14ac:dyDescent="0.2">
      <c r="A11" s="4"/>
      <c r="B11" s="4"/>
      <c r="C11" s="9"/>
      <c r="D11" s="9"/>
      <c r="E11" s="9"/>
      <c r="F11" s="9"/>
      <c r="G11" s="9"/>
      <c r="H11" s="9"/>
      <c r="I11" s="9"/>
      <c r="J11" s="9"/>
    </row>
    <row r="12" spans="1:10" x14ac:dyDescent="0.2">
      <c r="A12" s="4"/>
      <c r="B12" s="4"/>
      <c r="C12" s="9"/>
      <c r="D12" s="9"/>
      <c r="E12" s="9"/>
      <c r="F12" s="9"/>
      <c r="G12" s="9"/>
      <c r="H12" s="9"/>
      <c r="I12" s="9"/>
      <c r="J12" s="9"/>
    </row>
    <row r="13" spans="1:10" x14ac:dyDescent="0.2">
      <c r="A13" s="4"/>
      <c r="B13" s="4"/>
      <c r="C13" s="9"/>
      <c r="D13" s="9"/>
      <c r="E13" s="9"/>
      <c r="F13" s="9"/>
      <c r="G13" s="9"/>
      <c r="H13" s="9"/>
      <c r="I13" s="9"/>
      <c r="J13" s="9"/>
    </row>
    <row r="14" spans="1:10" x14ac:dyDescent="0.2">
      <c r="A14" s="4"/>
      <c r="B14" s="4"/>
      <c r="C14" s="9"/>
      <c r="D14" s="9"/>
      <c r="E14" s="9"/>
      <c r="F14" s="9"/>
      <c r="G14" s="9"/>
      <c r="H14" s="9"/>
      <c r="I14" s="9"/>
      <c r="J14" s="9"/>
    </row>
    <row r="15" spans="1:10" x14ac:dyDescent="0.2">
      <c r="A15" s="4"/>
      <c r="B15" s="4"/>
      <c r="C15" s="9"/>
      <c r="D15" s="9"/>
      <c r="E15" s="9"/>
      <c r="F15" s="9"/>
      <c r="G15" s="9"/>
      <c r="H15" s="9"/>
      <c r="I15" s="9"/>
      <c r="J15" s="9"/>
    </row>
    <row r="16" spans="1:10" x14ac:dyDescent="0.2">
      <c r="A16" s="4"/>
      <c r="B16" s="4"/>
      <c r="C16" s="9"/>
      <c r="D16" s="9"/>
      <c r="E16" s="9"/>
      <c r="F16" s="9"/>
      <c r="G16" s="9"/>
      <c r="H16" s="9"/>
      <c r="I16" s="9"/>
      <c r="J16" s="9"/>
    </row>
    <row r="17" spans="1:10" x14ac:dyDescent="0.2">
      <c r="A17" s="4"/>
      <c r="B17" s="4"/>
      <c r="C17" s="9"/>
      <c r="D17" s="9"/>
      <c r="E17" s="9"/>
      <c r="F17" s="9"/>
      <c r="G17" s="9"/>
      <c r="H17" s="9"/>
      <c r="I17" s="9"/>
      <c r="J17" s="9"/>
    </row>
    <row r="18" spans="1:10" x14ac:dyDescent="0.2">
      <c r="A18" s="4"/>
      <c r="B18" s="4"/>
      <c r="C18" s="9"/>
      <c r="D18" s="9"/>
      <c r="E18" s="9"/>
      <c r="F18" s="9"/>
      <c r="G18" s="9"/>
      <c r="H18" s="9"/>
      <c r="I18" s="9"/>
      <c r="J18" s="9"/>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sheetData>
  <mergeCells count="3">
    <mergeCell ref="A1:J1"/>
    <mergeCell ref="A2:J2"/>
    <mergeCell ref="A3:J3"/>
  </mergeCells>
  <pageMargins left="0.75" right="0.75" top="0.75" bottom="0.75" header="0.03" footer="0.03"/>
  <pageSetup scale="75" fitToHeight="0"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J79"/>
  <sheetViews>
    <sheetView workbookViewId="0">
      <selection activeCell="J42" sqref="J42"/>
    </sheetView>
  </sheetViews>
  <sheetFormatPr defaultColWidth="9" defaultRowHeight="12.75" x14ac:dyDescent="0.2"/>
  <cols>
    <col min="1" max="1" width="14.6640625" bestFit="1" customWidth="1"/>
    <col min="2" max="2" width="39.33203125" bestFit="1" customWidth="1"/>
    <col min="3" max="3" width="12.6640625" customWidth="1"/>
    <col min="4" max="5" width="11.1640625" bestFit="1"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1079</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1080</v>
      </c>
      <c r="B9" s="4" t="s">
        <v>1081</v>
      </c>
      <c r="C9" s="12">
        <v>-3600</v>
      </c>
      <c r="D9" s="10">
        <v>-16698.55</v>
      </c>
      <c r="E9" s="10">
        <v>-25047.825000000001</v>
      </c>
      <c r="F9" s="10">
        <v>-39000</v>
      </c>
      <c r="G9" s="10">
        <v>-42807.6</v>
      </c>
      <c r="H9" s="10">
        <v>-51633.599999999999</v>
      </c>
      <c r="I9" s="6">
        <v>-1</v>
      </c>
      <c r="J9" s="4" t="s">
        <v>1082</v>
      </c>
    </row>
    <row r="10" spans="1:10" x14ac:dyDescent="0.2">
      <c r="A10" s="40" t="s">
        <v>1083</v>
      </c>
      <c r="B10" s="4" t="s">
        <v>1084</v>
      </c>
      <c r="C10" s="12">
        <v>-350000</v>
      </c>
      <c r="D10" s="10">
        <v>-244800.97</v>
      </c>
      <c r="E10" s="10">
        <v>-367201.45500000002</v>
      </c>
      <c r="F10" s="10">
        <v>-700000</v>
      </c>
      <c r="G10" s="10">
        <v>-262647.96999999997</v>
      </c>
      <c r="H10" s="9"/>
      <c r="I10" s="6">
        <v>-1</v>
      </c>
      <c r="J10" s="4"/>
    </row>
    <row r="11" spans="1:10" x14ac:dyDescent="0.2">
      <c r="A11" s="40" t="s">
        <v>1085</v>
      </c>
      <c r="B11" s="4" t="s">
        <v>1086</v>
      </c>
      <c r="C11" s="12">
        <v>-6200</v>
      </c>
      <c r="D11" s="10">
        <v>-2212.62</v>
      </c>
      <c r="E11" s="10">
        <v>-3318.93</v>
      </c>
      <c r="F11" s="10">
        <v>-10000</v>
      </c>
      <c r="G11" s="10">
        <v>-5774.03</v>
      </c>
      <c r="H11" s="10">
        <v>-4384.8500000000004</v>
      </c>
      <c r="I11" s="6">
        <v>-1</v>
      </c>
      <c r="J11" s="4"/>
    </row>
    <row r="12" spans="1:10" x14ac:dyDescent="0.2">
      <c r="A12" s="40" t="s">
        <v>1087</v>
      </c>
      <c r="B12" s="4" t="s">
        <v>1088</v>
      </c>
      <c r="C12" s="12">
        <v>-15000</v>
      </c>
      <c r="D12" s="10">
        <v>-9852.7999999999993</v>
      </c>
      <c r="E12" s="10">
        <v>-14779.2</v>
      </c>
      <c r="F12" s="10">
        <v>-1500</v>
      </c>
      <c r="G12" s="10">
        <v>-4480.2</v>
      </c>
      <c r="H12" s="10">
        <v>-1439.92</v>
      </c>
      <c r="I12" s="6">
        <v>-1</v>
      </c>
      <c r="J12" s="4"/>
    </row>
    <row r="13" spans="1:10" x14ac:dyDescent="0.2">
      <c r="A13" s="40" t="s">
        <v>1089</v>
      </c>
      <c r="B13" s="4" t="s">
        <v>1090</v>
      </c>
      <c r="C13" s="12">
        <v>-1700</v>
      </c>
      <c r="D13" s="10">
        <v>-1279.56</v>
      </c>
      <c r="E13" s="10">
        <v>-1919.34</v>
      </c>
      <c r="F13" s="10">
        <v>-3500</v>
      </c>
      <c r="G13" s="10">
        <v>-4173.68</v>
      </c>
      <c r="H13" s="10">
        <v>-4506.92</v>
      </c>
      <c r="I13" s="6">
        <v>-1</v>
      </c>
      <c r="J13" s="4"/>
    </row>
    <row r="14" spans="1:10" x14ac:dyDescent="0.2">
      <c r="A14" s="40" t="s">
        <v>1091</v>
      </c>
      <c r="B14" s="4" t="s">
        <v>1092</v>
      </c>
      <c r="C14" s="12">
        <v>0</v>
      </c>
      <c r="D14" s="10"/>
      <c r="E14" s="10"/>
      <c r="F14" s="9"/>
      <c r="G14" s="10">
        <v>-452376.22</v>
      </c>
      <c r="H14" s="10">
        <v>-1158756.8600000001</v>
      </c>
      <c r="I14" s="6">
        <v>0</v>
      </c>
      <c r="J14" s="4"/>
    </row>
    <row r="15" spans="1:10" x14ac:dyDescent="0.2">
      <c r="A15" s="40" t="s">
        <v>1093</v>
      </c>
      <c r="B15" s="4" t="s">
        <v>1094</v>
      </c>
      <c r="C15" s="12">
        <v>-350</v>
      </c>
      <c r="D15" s="10">
        <v>-259.02999999999997</v>
      </c>
      <c r="E15" s="10">
        <v>-388.54500000000002</v>
      </c>
      <c r="F15" s="10">
        <v>-1500</v>
      </c>
      <c r="G15" s="10">
        <v>-1117.8599999999999</v>
      </c>
      <c r="H15" s="10">
        <v>-2976.42</v>
      </c>
      <c r="I15" s="6">
        <v>-1</v>
      </c>
      <c r="J15" s="4"/>
    </row>
    <row r="16" spans="1:10" x14ac:dyDescent="0.2">
      <c r="A16" s="40" t="s">
        <v>1095</v>
      </c>
      <c r="B16" s="4" t="s">
        <v>1096</v>
      </c>
      <c r="C16" s="12">
        <v>-9000</v>
      </c>
      <c r="D16" s="10">
        <v>-1688.82</v>
      </c>
      <c r="E16" s="10">
        <v>-2533.23</v>
      </c>
      <c r="F16" s="10">
        <v>-21500</v>
      </c>
      <c r="G16" s="10">
        <v>-35209.85</v>
      </c>
      <c r="H16" s="10">
        <v>-82792.41</v>
      </c>
      <c r="I16" s="6">
        <v>-1</v>
      </c>
      <c r="J16" s="4"/>
    </row>
    <row r="17" spans="1:10" x14ac:dyDescent="0.2">
      <c r="A17" s="40" t="s">
        <v>1097</v>
      </c>
      <c r="B17" s="4" t="s">
        <v>1098</v>
      </c>
      <c r="C17" s="12">
        <v>-200</v>
      </c>
      <c r="D17" s="10">
        <v>-150</v>
      </c>
      <c r="E17" s="10">
        <v>-225</v>
      </c>
      <c r="F17" s="10">
        <v>-200</v>
      </c>
      <c r="G17" s="10">
        <v>-147.5</v>
      </c>
      <c r="H17" s="10">
        <v>-307.5</v>
      </c>
      <c r="I17" s="6">
        <v>-1</v>
      </c>
      <c r="J17" s="4"/>
    </row>
    <row r="18" spans="1:10" x14ac:dyDescent="0.2">
      <c r="A18" s="40" t="s">
        <v>1099</v>
      </c>
      <c r="B18" s="4" t="s">
        <v>1100</v>
      </c>
      <c r="C18" s="12">
        <v>-11000</v>
      </c>
      <c r="D18" s="10">
        <v>-2853.45</v>
      </c>
      <c r="E18" s="10">
        <v>-4280.1750000000002</v>
      </c>
      <c r="F18" s="9"/>
      <c r="G18" s="9"/>
      <c r="H18" s="9"/>
      <c r="I18" s="6">
        <v>0</v>
      </c>
      <c r="J18" s="4"/>
    </row>
    <row r="19" spans="1:10" x14ac:dyDescent="0.2">
      <c r="A19" s="40" t="s">
        <v>1101</v>
      </c>
      <c r="B19" s="4" t="s">
        <v>1102</v>
      </c>
      <c r="C19" s="12">
        <v>-55000</v>
      </c>
      <c r="D19" s="9"/>
      <c r="E19" s="10"/>
      <c r="F19" s="10">
        <v>-30000</v>
      </c>
      <c r="G19" s="10">
        <v>-65858.8</v>
      </c>
      <c r="H19" s="10">
        <v>-31568.42</v>
      </c>
      <c r="I19" s="6">
        <v>-1</v>
      </c>
      <c r="J19" s="4" t="s">
        <v>1103</v>
      </c>
    </row>
    <row r="20" spans="1:10" x14ac:dyDescent="0.2">
      <c r="A20" s="40" t="s">
        <v>1104</v>
      </c>
      <c r="B20" s="4" t="s">
        <v>1105</v>
      </c>
      <c r="C20" s="12">
        <v>-5400</v>
      </c>
      <c r="D20" s="10">
        <v>-4094.32</v>
      </c>
      <c r="E20" s="10">
        <v>-6141.48</v>
      </c>
      <c r="F20" s="10">
        <v>-4200</v>
      </c>
      <c r="G20" s="10">
        <v>-5236.49</v>
      </c>
      <c r="H20" s="10">
        <v>-4779.46</v>
      </c>
      <c r="I20" s="6">
        <v>-1</v>
      </c>
      <c r="J20" s="4" t="s">
        <v>1106</v>
      </c>
    </row>
    <row r="21" spans="1:10" x14ac:dyDescent="0.2">
      <c r="A21" s="40" t="s">
        <v>1107</v>
      </c>
      <c r="B21" s="4" t="s">
        <v>1108</v>
      </c>
      <c r="C21" s="12">
        <v>-66000</v>
      </c>
      <c r="D21" s="10">
        <v>-33683.57</v>
      </c>
      <c r="E21" s="10">
        <v>-50525.355000000003</v>
      </c>
      <c r="F21" s="10">
        <v>-85000</v>
      </c>
      <c r="G21" s="10">
        <v>-101763.76</v>
      </c>
      <c r="H21" s="10">
        <v>-94508.03</v>
      </c>
      <c r="I21" s="6">
        <v>-1</v>
      </c>
      <c r="J21" s="4"/>
    </row>
    <row r="22" spans="1:10" x14ac:dyDescent="0.2">
      <c r="A22" s="40" t="s">
        <v>1109</v>
      </c>
      <c r="B22" s="4" t="s">
        <v>1110</v>
      </c>
      <c r="C22" s="12">
        <v>-10</v>
      </c>
      <c r="D22" s="10">
        <v>-25.61</v>
      </c>
      <c r="E22" s="10">
        <v>-38.414999999999999</v>
      </c>
      <c r="F22" s="10">
        <v>-20</v>
      </c>
      <c r="G22" s="10">
        <v>-3436.32</v>
      </c>
      <c r="H22" s="10">
        <v>-8706.61</v>
      </c>
      <c r="I22" s="6">
        <v>-1</v>
      </c>
      <c r="J22" s="4" t="s">
        <v>1111</v>
      </c>
    </row>
    <row r="23" spans="1:10" x14ac:dyDescent="0.2">
      <c r="A23" s="40" t="s">
        <v>1112</v>
      </c>
      <c r="B23" s="4" t="s">
        <v>1113</v>
      </c>
      <c r="C23" s="13">
        <v>0</v>
      </c>
      <c r="D23" s="9"/>
      <c r="E23" s="10"/>
      <c r="F23" s="9"/>
      <c r="G23" s="10">
        <v>-7143</v>
      </c>
      <c r="H23" s="10">
        <v>-14019</v>
      </c>
      <c r="I23" s="6">
        <v>0</v>
      </c>
      <c r="J23" s="4" t="s">
        <v>1114</v>
      </c>
    </row>
    <row r="24" spans="1:10" x14ac:dyDescent="0.2">
      <c r="A24" s="40" t="s">
        <v>1115</v>
      </c>
      <c r="B24" s="4" t="s">
        <v>1116</v>
      </c>
      <c r="C24" s="13">
        <v>3600</v>
      </c>
      <c r="D24" s="10">
        <v>12369.47</v>
      </c>
      <c r="E24" s="10">
        <v>18554.205000000002</v>
      </c>
      <c r="F24" s="10">
        <v>39000</v>
      </c>
      <c r="G24" s="10">
        <v>46692.44</v>
      </c>
      <c r="H24" s="10">
        <v>56344.69</v>
      </c>
      <c r="I24" s="6">
        <v>-1</v>
      </c>
      <c r="J24" s="4"/>
    </row>
    <row r="25" spans="1:10" x14ac:dyDescent="0.2">
      <c r="A25" s="40" t="s">
        <v>1117</v>
      </c>
      <c r="B25" s="4" t="s">
        <v>1118</v>
      </c>
      <c r="C25" s="13">
        <v>350000</v>
      </c>
      <c r="D25" s="10">
        <v>226953.64</v>
      </c>
      <c r="E25" s="10">
        <v>340430.46</v>
      </c>
      <c r="F25" s="10">
        <v>700000</v>
      </c>
      <c r="G25" s="10">
        <v>267934.94</v>
      </c>
      <c r="H25" s="9"/>
      <c r="I25" s="6">
        <v>-1</v>
      </c>
      <c r="J25" s="4"/>
    </row>
    <row r="26" spans="1:10" x14ac:dyDescent="0.2">
      <c r="A26" s="40" t="s">
        <v>1119</v>
      </c>
      <c r="B26" s="4" t="s">
        <v>1120</v>
      </c>
      <c r="C26" s="13">
        <v>15000</v>
      </c>
      <c r="D26" s="10">
        <v>9775.0300000000007</v>
      </c>
      <c r="E26" s="10">
        <v>14662.545</v>
      </c>
      <c r="F26" s="10">
        <v>1500</v>
      </c>
      <c r="G26" s="10">
        <v>4520.92</v>
      </c>
      <c r="H26" s="10">
        <v>1584.61</v>
      </c>
      <c r="I26" s="6">
        <v>-1</v>
      </c>
      <c r="J26" s="4"/>
    </row>
    <row r="27" spans="1:10" x14ac:dyDescent="0.2">
      <c r="A27" s="40" t="s">
        <v>1121</v>
      </c>
      <c r="B27" s="4" t="s">
        <v>1122</v>
      </c>
      <c r="C27" s="13">
        <v>1700</v>
      </c>
      <c r="D27" s="10">
        <v>1373.93</v>
      </c>
      <c r="E27" s="10">
        <v>2060.895</v>
      </c>
      <c r="F27" s="10">
        <v>3500</v>
      </c>
      <c r="G27" s="10">
        <v>4151.25</v>
      </c>
      <c r="H27" s="10">
        <v>4446.63</v>
      </c>
      <c r="I27" s="6">
        <v>-1</v>
      </c>
      <c r="J27" s="4"/>
    </row>
    <row r="28" spans="1:10" x14ac:dyDescent="0.2">
      <c r="A28" s="40" t="s">
        <v>1123</v>
      </c>
      <c r="B28" s="4" t="s">
        <v>1124</v>
      </c>
      <c r="C28" s="13">
        <v>0</v>
      </c>
      <c r="D28" s="9"/>
      <c r="E28" s="10"/>
      <c r="F28" s="9"/>
      <c r="G28" s="10">
        <v>453417.22</v>
      </c>
      <c r="H28" s="10">
        <v>1158763.1100000001</v>
      </c>
      <c r="I28" s="6">
        <v>0</v>
      </c>
      <c r="J28" s="4"/>
    </row>
    <row r="29" spans="1:10" x14ac:dyDescent="0.2">
      <c r="A29" s="40" t="s">
        <v>1125</v>
      </c>
      <c r="B29" s="4" t="s">
        <v>1126</v>
      </c>
      <c r="C29" s="13">
        <v>350</v>
      </c>
      <c r="D29" s="10">
        <v>151.87</v>
      </c>
      <c r="E29" s="10">
        <v>227.80500000000001</v>
      </c>
      <c r="F29" s="10">
        <v>1500</v>
      </c>
      <c r="G29" s="10">
        <v>1134.81</v>
      </c>
      <c r="H29" s="10">
        <v>3012.61</v>
      </c>
      <c r="I29" s="6">
        <v>-1</v>
      </c>
      <c r="J29" s="4"/>
    </row>
    <row r="30" spans="1:10" x14ac:dyDescent="0.2">
      <c r="A30" s="40" t="s">
        <v>1127</v>
      </c>
      <c r="B30" s="4" t="s">
        <v>1128</v>
      </c>
      <c r="C30" s="13">
        <v>0</v>
      </c>
      <c r="D30" s="10">
        <v>6315</v>
      </c>
      <c r="E30" s="10">
        <v>9472.5</v>
      </c>
      <c r="F30" s="10">
        <v>3500</v>
      </c>
      <c r="G30" s="10">
        <v>1761.13</v>
      </c>
      <c r="H30" s="10">
        <v>130.35</v>
      </c>
      <c r="I30" s="6">
        <v>-1</v>
      </c>
      <c r="J30" s="4"/>
    </row>
    <row r="31" spans="1:10" x14ac:dyDescent="0.2">
      <c r="A31" s="40" t="s">
        <v>1129</v>
      </c>
      <c r="B31" s="4" t="s">
        <v>1130</v>
      </c>
      <c r="C31" s="13">
        <v>700</v>
      </c>
      <c r="D31" s="10">
        <v>332.55</v>
      </c>
      <c r="E31" s="10">
        <v>498.82499999999999</v>
      </c>
      <c r="F31" s="10">
        <v>900</v>
      </c>
      <c r="G31" s="10">
        <v>260.7</v>
      </c>
      <c r="H31" s="10">
        <v>1315.09</v>
      </c>
      <c r="I31" s="6">
        <v>-1</v>
      </c>
      <c r="J31" s="4"/>
    </row>
    <row r="32" spans="1:10" x14ac:dyDescent="0.2">
      <c r="A32" s="40" t="s">
        <v>1131</v>
      </c>
      <c r="B32" s="4" t="s">
        <v>1132</v>
      </c>
      <c r="C32" s="13">
        <v>1400</v>
      </c>
      <c r="D32" s="10">
        <v>738.77</v>
      </c>
      <c r="E32" s="10">
        <v>1108.155</v>
      </c>
      <c r="F32" s="10">
        <v>1700</v>
      </c>
      <c r="G32" s="10">
        <v>1704</v>
      </c>
      <c r="H32" s="10">
        <v>1661</v>
      </c>
      <c r="I32" s="6">
        <v>-1</v>
      </c>
      <c r="J32" s="4"/>
    </row>
    <row r="33" spans="1:10" x14ac:dyDescent="0.2">
      <c r="A33" s="40" t="s">
        <v>1133</v>
      </c>
      <c r="B33" s="4" t="s">
        <v>1134</v>
      </c>
      <c r="C33" s="13">
        <v>60</v>
      </c>
      <c r="D33" s="9"/>
      <c r="E33" s="10"/>
      <c r="F33" s="10">
        <v>150</v>
      </c>
      <c r="G33" s="10">
        <v>63.51</v>
      </c>
      <c r="H33" s="10">
        <v>319.92</v>
      </c>
      <c r="I33" s="6">
        <v>-1</v>
      </c>
      <c r="J33" s="4"/>
    </row>
    <row r="34" spans="1:10" x14ac:dyDescent="0.2">
      <c r="A34" s="40" t="s">
        <v>1135</v>
      </c>
      <c r="B34" s="4" t="s">
        <v>1136</v>
      </c>
      <c r="C34" s="13">
        <v>300</v>
      </c>
      <c r="D34" s="9"/>
      <c r="E34" s="10"/>
      <c r="F34" s="10">
        <v>500</v>
      </c>
      <c r="G34" s="10">
        <v>135</v>
      </c>
      <c r="H34" s="10">
        <v>804.03</v>
      </c>
      <c r="I34" s="6">
        <v>-1</v>
      </c>
      <c r="J34" s="4"/>
    </row>
    <row r="35" spans="1:10" x14ac:dyDescent="0.2">
      <c r="A35" s="40" t="s">
        <v>1137</v>
      </c>
      <c r="B35" s="4" t="s">
        <v>1138</v>
      </c>
      <c r="C35" s="13">
        <v>0</v>
      </c>
      <c r="D35" s="9"/>
      <c r="E35" s="10"/>
      <c r="F35" s="9"/>
      <c r="G35" s="9"/>
      <c r="H35" s="10">
        <v>101.85</v>
      </c>
      <c r="I35" s="6">
        <v>0</v>
      </c>
      <c r="J35" s="4" t="s">
        <v>1139</v>
      </c>
    </row>
    <row r="36" spans="1:10" x14ac:dyDescent="0.2">
      <c r="A36" s="40" t="s">
        <v>1140</v>
      </c>
      <c r="B36" s="4" t="s">
        <v>1141</v>
      </c>
      <c r="C36" s="13">
        <v>66000</v>
      </c>
      <c r="D36" s="10">
        <v>26560.86</v>
      </c>
      <c r="E36" s="10">
        <v>39841.29</v>
      </c>
      <c r="F36" s="10">
        <v>85000</v>
      </c>
      <c r="G36" s="10">
        <v>87896.38</v>
      </c>
      <c r="H36" s="10">
        <v>91372.74</v>
      </c>
      <c r="I36" s="6">
        <v>-1</v>
      </c>
      <c r="J36" s="4"/>
    </row>
    <row r="37" spans="1:10" x14ac:dyDescent="0.2">
      <c r="A37" s="40" t="s">
        <v>1142</v>
      </c>
      <c r="B37" s="4" t="s">
        <v>1143</v>
      </c>
      <c r="C37" s="13">
        <v>500</v>
      </c>
      <c r="D37" s="10">
        <v>249.53</v>
      </c>
      <c r="E37" s="10">
        <v>374.29500000000002</v>
      </c>
      <c r="F37" s="10">
        <v>500</v>
      </c>
      <c r="G37" s="10">
        <v>317.62</v>
      </c>
      <c r="H37" s="10">
        <v>620.41</v>
      </c>
      <c r="I37" s="6">
        <v>-1</v>
      </c>
      <c r="J37" s="4"/>
    </row>
    <row r="38" spans="1:10" x14ac:dyDescent="0.2">
      <c r="A38" s="40" t="s">
        <v>1144</v>
      </c>
      <c r="B38" s="4" t="s">
        <v>1145</v>
      </c>
      <c r="C38" s="13">
        <v>250</v>
      </c>
      <c r="D38" s="10">
        <v>128.86000000000001</v>
      </c>
      <c r="E38" s="10">
        <v>193.29</v>
      </c>
      <c r="F38" s="10">
        <v>400</v>
      </c>
      <c r="G38" s="10">
        <v>353.51</v>
      </c>
      <c r="H38" s="10">
        <v>356.46</v>
      </c>
      <c r="I38" s="6">
        <v>-1</v>
      </c>
      <c r="J38" s="4"/>
    </row>
    <row r="39" spans="1:10" x14ac:dyDescent="0.2">
      <c r="A39" s="40" t="s">
        <v>1146</v>
      </c>
      <c r="B39" s="4" t="s">
        <v>1147</v>
      </c>
      <c r="C39" s="13">
        <v>2000</v>
      </c>
      <c r="D39" s="10">
        <v>35</v>
      </c>
      <c r="E39" s="10">
        <v>52.5</v>
      </c>
      <c r="F39" s="10">
        <v>2500</v>
      </c>
      <c r="G39" s="10">
        <v>2074.19</v>
      </c>
      <c r="H39" s="10">
        <v>2206.9499999999998</v>
      </c>
      <c r="I39" s="6">
        <v>-1</v>
      </c>
      <c r="J39" s="4" t="s">
        <v>1148</v>
      </c>
    </row>
    <row r="40" spans="1:10" x14ac:dyDescent="0.2">
      <c r="A40" s="40" t="s">
        <v>1149</v>
      </c>
      <c r="B40" s="4" t="s">
        <v>1150</v>
      </c>
      <c r="C40" s="13">
        <v>500</v>
      </c>
      <c r="D40" s="9"/>
      <c r="E40" s="10"/>
      <c r="F40" s="10">
        <v>1000</v>
      </c>
      <c r="G40" s="10">
        <v>827.65</v>
      </c>
      <c r="H40" s="10">
        <v>931.97</v>
      </c>
      <c r="I40" s="6">
        <v>-1</v>
      </c>
      <c r="J40" s="4" t="s">
        <v>1151</v>
      </c>
    </row>
    <row r="41" spans="1:10" x14ac:dyDescent="0.2">
      <c r="A41" s="40" t="s">
        <v>1152</v>
      </c>
      <c r="B41" s="4" t="s">
        <v>1153</v>
      </c>
      <c r="C41" s="13">
        <v>40</v>
      </c>
      <c r="D41" s="9"/>
      <c r="E41" s="10"/>
      <c r="F41" s="10">
        <v>60</v>
      </c>
      <c r="G41" s="10">
        <v>56</v>
      </c>
      <c r="H41" s="10">
        <v>106.5</v>
      </c>
      <c r="I41" s="6">
        <v>-1</v>
      </c>
      <c r="J41" s="4"/>
    </row>
    <row r="42" spans="1:10" x14ac:dyDescent="0.2">
      <c r="A42" s="40" t="s">
        <v>1154</v>
      </c>
      <c r="B42" s="4" t="s">
        <v>1155</v>
      </c>
      <c r="C42" s="25">
        <v>92000</v>
      </c>
      <c r="D42" s="10">
        <v>79819.31</v>
      </c>
      <c r="E42" s="10">
        <v>119728.965</v>
      </c>
      <c r="F42" s="10">
        <v>109000</v>
      </c>
      <c r="G42" s="10">
        <v>152933.098</v>
      </c>
      <c r="H42" s="10">
        <v>142484.44</v>
      </c>
      <c r="I42" s="6">
        <v>-1</v>
      </c>
      <c r="J42" s="46" t="s">
        <v>1156</v>
      </c>
    </row>
    <row r="43" spans="1:10" x14ac:dyDescent="0.2">
      <c r="A43" s="40" t="s">
        <v>1157</v>
      </c>
      <c r="B43" s="4" t="s">
        <v>1158</v>
      </c>
      <c r="C43" s="13">
        <v>8000</v>
      </c>
      <c r="D43" s="10">
        <v>5854.33</v>
      </c>
      <c r="E43" s="10">
        <v>8781.4950000000008</v>
      </c>
      <c r="F43" s="10">
        <v>11360</v>
      </c>
      <c r="G43" s="10">
        <v>11725.24</v>
      </c>
      <c r="H43" s="10">
        <v>10422.379999999999</v>
      </c>
      <c r="I43" s="6">
        <v>-1</v>
      </c>
      <c r="J43" s="4"/>
    </row>
    <row r="44" spans="1:10" x14ac:dyDescent="0.2">
      <c r="A44" s="40" t="s">
        <v>1159</v>
      </c>
      <c r="B44" s="4" t="s">
        <v>1160</v>
      </c>
      <c r="C44" s="13">
        <v>5000</v>
      </c>
      <c r="D44" s="10">
        <v>3056.15</v>
      </c>
      <c r="E44" s="10">
        <v>4584.2250000000004</v>
      </c>
      <c r="F44" s="10">
        <v>8400</v>
      </c>
      <c r="G44" s="10">
        <v>9117.41</v>
      </c>
      <c r="H44" s="10">
        <v>13322.88</v>
      </c>
      <c r="I44" s="6">
        <v>-1</v>
      </c>
      <c r="J44" s="4"/>
    </row>
    <row r="45" spans="1:10" x14ac:dyDescent="0.2">
      <c r="A45" s="40" t="s">
        <v>1161</v>
      </c>
      <c r="B45" s="4" t="s">
        <v>1162</v>
      </c>
      <c r="C45" s="13">
        <v>0</v>
      </c>
      <c r="D45" s="10">
        <v>40.93</v>
      </c>
      <c r="E45" s="10">
        <v>61.395000000000003</v>
      </c>
      <c r="F45" s="9"/>
      <c r="G45" s="10">
        <v>-1100.4100000000001</v>
      </c>
      <c r="H45" s="10">
        <v>416.38</v>
      </c>
      <c r="I45" s="6">
        <v>0</v>
      </c>
      <c r="J45" s="4"/>
    </row>
    <row r="46" spans="1:10" x14ac:dyDescent="0.2">
      <c r="A46" s="40" t="s">
        <v>1163</v>
      </c>
      <c r="B46" s="4" t="s">
        <v>1164</v>
      </c>
      <c r="C46" s="13"/>
      <c r="D46" s="9"/>
      <c r="E46" s="10"/>
      <c r="F46" s="9"/>
      <c r="G46" s="10">
        <v>16.95</v>
      </c>
      <c r="H46" s="10">
        <v>684.75</v>
      </c>
      <c r="I46" s="6">
        <v>0</v>
      </c>
      <c r="J46" s="4"/>
    </row>
    <row r="47" spans="1:10" x14ac:dyDescent="0.2">
      <c r="A47" s="40" t="s">
        <v>1165</v>
      </c>
      <c r="B47" s="4" t="s">
        <v>1166</v>
      </c>
      <c r="C47" s="13">
        <v>800</v>
      </c>
      <c r="D47" s="10">
        <v>1202.96</v>
      </c>
      <c r="E47" s="10">
        <v>1804.44</v>
      </c>
      <c r="F47" s="10">
        <v>15000</v>
      </c>
      <c r="G47" s="10">
        <v>16245.75</v>
      </c>
      <c r="H47" s="10">
        <v>18739.310000000001</v>
      </c>
      <c r="I47" s="6">
        <v>-1</v>
      </c>
      <c r="J47" s="4"/>
    </row>
    <row r="48" spans="1:10" x14ac:dyDescent="0.2">
      <c r="A48" s="40" t="s">
        <v>1167</v>
      </c>
      <c r="B48" s="4" t="s">
        <v>1168</v>
      </c>
      <c r="C48" s="13">
        <v>1500</v>
      </c>
      <c r="D48" s="10">
        <v>749.21</v>
      </c>
      <c r="E48" s="10">
        <v>1123.8150000000001</v>
      </c>
      <c r="F48" s="10">
        <v>1500</v>
      </c>
      <c r="G48" s="10">
        <v>530.36</v>
      </c>
      <c r="H48" s="10">
        <v>1495.42</v>
      </c>
      <c r="I48" s="6">
        <v>-1</v>
      </c>
      <c r="J48" s="4"/>
    </row>
    <row r="49" spans="1:10" x14ac:dyDescent="0.2">
      <c r="A49" s="40"/>
      <c r="B49" s="4"/>
      <c r="C49" s="11"/>
      <c r="D49" s="11"/>
      <c r="E49" s="11"/>
      <c r="F49" s="11"/>
      <c r="G49" s="11"/>
      <c r="H49" s="11"/>
      <c r="I49" s="11"/>
      <c r="J49" s="11"/>
    </row>
    <row r="50" spans="1:10" x14ac:dyDescent="0.2">
      <c r="A50" s="40"/>
      <c r="B50" s="4" t="s">
        <v>32</v>
      </c>
      <c r="C50" s="14">
        <f>SUM(C9:C48)</f>
        <v>26240</v>
      </c>
      <c r="D50" s="10">
        <v>58108.1</v>
      </c>
      <c r="E50" s="10">
        <v>87162.15</v>
      </c>
      <c r="F50" s="10">
        <v>90550</v>
      </c>
      <c r="G50" s="10">
        <v>70596.388000000006</v>
      </c>
      <c r="H50" s="10">
        <v>51264.480000000003</v>
      </c>
      <c r="I50" s="6">
        <v>-1</v>
      </c>
      <c r="J50" s="9"/>
    </row>
    <row r="51" spans="1:10" x14ac:dyDescent="0.2">
      <c r="A51" s="7"/>
      <c r="B51" s="7"/>
      <c r="C51" s="8"/>
      <c r="D51" s="8"/>
      <c r="E51" s="8"/>
      <c r="F51" s="8"/>
      <c r="G51" s="8"/>
      <c r="H51" s="8"/>
      <c r="I51" s="8"/>
      <c r="J51" s="8"/>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row r="56" spans="1:10" x14ac:dyDescent="0.2">
      <c r="A56" s="4"/>
      <c r="B56" s="4"/>
      <c r="C56" s="9"/>
      <c r="D56" s="9"/>
      <c r="E56" s="9"/>
      <c r="F56" s="9"/>
      <c r="G56" s="9"/>
      <c r="H56" s="9"/>
      <c r="I56" s="9"/>
      <c r="J56" s="9"/>
    </row>
    <row r="57" spans="1:10" x14ac:dyDescent="0.2">
      <c r="A57" s="4"/>
      <c r="B57" s="4"/>
      <c r="C57" s="9"/>
      <c r="D57" s="9"/>
      <c r="E57" s="9"/>
      <c r="F57" s="9"/>
      <c r="G57" s="9"/>
      <c r="H57" s="9"/>
      <c r="I57" s="9"/>
      <c r="J57" s="9"/>
    </row>
    <row r="58" spans="1:10" x14ac:dyDescent="0.2">
      <c r="A58" s="4"/>
      <c r="B58" s="4"/>
      <c r="C58" s="9"/>
      <c r="D58" s="9"/>
      <c r="E58" s="9"/>
      <c r="F58" s="9"/>
      <c r="G58" s="9"/>
      <c r="H58" s="9"/>
      <c r="I58" s="9"/>
      <c r="J58" s="9"/>
    </row>
    <row r="59" spans="1:10" x14ac:dyDescent="0.2">
      <c r="A59" s="4"/>
      <c r="B59" s="4"/>
      <c r="C59" s="9"/>
      <c r="D59" s="9"/>
      <c r="E59" s="9"/>
      <c r="F59" s="9"/>
      <c r="G59" s="9"/>
      <c r="H59" s="9"/>
      <c r="I59" s="9"/>
      <c r="J59" s="9"/>
    </row>
    <row r="60" spans="1:10" x14ac:dyDescent="0.2">
      <c r="A60" s="4"/>
      <c r="B60" s="4"/>
      <c r="C60" s="9"/>
      <c r="D60" s="9"/>
      <c r="E60" s="9"/>
      <c r="F60" s="9"/>
      <c r="G60" s="9"/>
      <c r="H60" s="9"/>
      <c r="I60" s="9"/>
      <c r="J60" s="9"/>
    </row>
    <row r="61" spans="1:10" x14ac:dyDescent="0.2">
      <c r="A61" s="4"/>
      <c r="B61" s="4"/>
      <c r="C61" s="9"/>
      <c r="D61" s="9"/>
      <c r="E61" s="9"/>
      <c r="F61" s="9"/>
      <c r="G61" s="9"/>
      <c r="H61" s="9"/>
      <c r="I61" s="9"/>
      <c r="J61" s="9"/>
    </row>
    <row r="62" spans="1:10" x14ac:dyDescent="0.2">
      <c r="A62" s="4"/>
      <c r="B62" s="4"/>
      <c r="C62" s="9"/>
      <c r="D62" s="9"/>
      <c r="E62" s="9"/>
      <c r="F62" s="9"/>
      <c r="G62" s="9"/>
      <c r="H62" s="9"/>
      <c r="I62" s="9"/>
      <c r="J62" s="9"/>
    </row>
    <row r="63" spans="1:10" x14ac:dyDescent="0.2">
      <c r="A63" s="4"/>
      <c r="B63" s="4"/>
      <c r="C63" s="9"/>
      <c r="D63" s="9"/>
      <c r="E63" s="9"/>
      <c r="F63" s="9"/>
      <c r="G63" s="9"/>
      <c r="H63" s="9"/>
      <c r="I63" s="9"/>
      <c r="J63" s="9"/>
    </row>
    <row r="64" spans="1:10" x14ac:dyDescent="0.2">
      <c r="A64" s="4"/>
      <c r="B64" s="4"/>
      <c r="C64" s="9"/>
      <c r="D64" s="9"/>
      <c r="E64" s="9"/>
      <c r="F64" s="9"/>
      <c r="G64" s="9"/>
      <c r="H64" s="9"/>
      <c r="I64" s="9"/>
      <c r="J64" s="9"/>
    </row>
    <row r="65" spans="1:10" x14ac:dyDescent="0.2">
      <c r="A65" s="4"/>
      <c r="B65" s="4"/>
      <c r="C65" s="9"/>
      <c r="D65" s="9"/>
      <c r="E65" s="9"/>
      <c r="F65" s="9"/>
      <c r="G65" s="9"/>
      <c r="H65" s="9"/>
      <c r="I65" s="9"/>
      <c r="J65" s="9"/>
    </row>
    <row r="66" spans="1:10" x14ac:dyDescent="0.2">
      <c r="A66" s="4"/>
      <c r="B66" s="4"/>
      <c r="C66" s="9"/>
      <c r="D66" s="9"/>
      <c r="E66" s="9"/>
      <c r="F66" s="9"/>
      <c r="G66" s="9"/>
      <c r="H66" s="9"/>
      <c r="I66" s="9"/>
      <c r="J66" s="9"/>
    </row>
    <row r="67" spans="1:10" x14ac:dyDescent="0.2">
      <c r="A67" s="4"/>
      <c r="B67" s="4"/>
      <c r="C67" s="9"/>
      <c r="D67" s="9"/>
      <c r="E67" s="9"/>
      <c r="F67" s="9"/>
      <c r="G67" s="9"/>
      <c r="H67" s="9"/>
      <c r="I67" s="9"/>
      <c r="J67" s="9"/>
    </row>
    <row r="68" spans="1:10" x14ac:dyDescent="0.2">
      <c r="A68" s="4"/>
      <c r="B68" s="4"/>
      <c r="C68" s="9"/>
      <c r="D68" s="9"/>
      <c r="E68" s="9"/>
      <c r="F68" s="9"/>
      <c r="G68" s="9"/>
      <c r="H68" s="9"/>
      <c r="I68" s="9"/>
      <c r="J68" s="9"/>
    </row>
    <row r="69" spans="1:10" x14ac:dyDescent="0.2">
      <c r="A69" s="4"/>
      <c r="B69" s="4"/>
      <c r="C69" s="9"/>
      <c r="D69" s="9"/>
      <c r="E69" s="9"/>
      <c r="F69" s="9"/>
      <c r="G69" s="9"/>
      <c r="H69" s="9"/>
      <c r="I69" s="9"/>
      <c r="J69" s="9"/>
    </row>
    <row r="70" spans="1:10" x14ac:dyDescent="0.2">
      <c r="A70" s="4"/>
      <c r="B70" s="4"/>
      <c r="C70" s="9"/>
      <c r="D70" s="9"/>
      <c r="E70" s="9"/>
      <c r="F70" s="9"/>
      <c r="G70" s="9"/>
      <c r="H70" s="9"/>
      <c r="I70" s="9"/>
      <c r="J70" s="9"/>
    </row>
    <row r="71" spans="1:10" x14ac:dyDescent="0.2">
      <c r="A71" s="4"/>
      <c r="B71" s="4"/>
      <c r="C71" s="9"/>
      <c r="D71" s="9"/>
      <c r="E71" s="9"/>
      <c r="F71" s="9"/>
      <c r="G71" s="9"/>
      <c r="H71" s="9"/>
      <c r="I71" s="9"/>
      <c r="J71" s="9"/>
    </row>
    <row r="72" spans="1:10" x14ac:dyDescent="0.2">
      <c r="A72" s="4"/>
      <c r="B72" s="4"/>
      <c r="C72" s="9"/>
      <c r="D72" s="9"/>
      <c r="E72" s="9"/>
      <c r="F72" s="9"/>
      <c r="G72" s="9"/>
      <c r="H72" s="9"/>
      <c r="I72" s="9"/>
      <c r="J72" s="9"/>
    </row>
    <row r="73" spans="1:10" x14ac:dyDescent="0.2">
      <c r="A73" s="4"/>
      <c r="B73" s="4"/>
      <c r="C73" s="9"/>
      <c r="D73" s="9"/>
      <c r="E73" s="9"/>
      <c r="F73" s="9"/>
      <c r="G73" s="9"/>
      <c r="H73" s="9"/>
      <c r="I73" s="9"/>
      <c r="J73" s="9"/>
    </row>
    <row r="74" spans="1:10" x14ac:dyDescent="0.2">
      <c r="A74" s="4"/>
      <c r="B74" s="4"/>
      <c r="C74" s="9"/>
      <c r="D74" s="9"/>
      <c r="E74" s="9"/>
      <c r="F74" s="9"/>
      <c r="G74" s="9"/>
      <c r="H74" s="9"/>
      <c r="I74" s="9"/>
      <c r="J74" s="9"/>
    </row>
    <row r="75" spans="1:10" x14ac:dyDescent="0.2">
      <c r="A75" s="4"/>
      <c r="B75" s="4"/>
      <c r="C75" s="9"/>
      <c r="D75" s="9"/>
      <c r="E75" s="9"/>
      <c r="F75" s="9"/>
      <c r="G75" s="9"/>
      <c r="H75" s="9"/>
      <c r="I75" s="9"/>
      <c r="J75" s="9"/>
    </row>
    <row r="76" spans="1:10" x14ac:dyDescent="0.2">
      <c r="A76" s="4"/>
      <c r="B76" s="4"/>
      <c r="C76" s="9"/>
      <c r="D76" s="9"/>
      <c r="E76" s="9"/>
      <c r="F76" s="9"/>
      <c r="G76" s="9"/>
      <c r="H76" s="9"/>
      <c r="I76" s="9"/>
      <c r="J76" s="9"/>
    </row>
    <row r="77" spans="1:10" x14ac:dyDescent="0.2">
      <c r="A77" s="4"/>
      <c r="B77" s="4"/>
      <c r="C77" s="9"/>
      <c r="D77" s="9"/>
      <c r="E77" s="9"/>
      <c r="F77" s="9"/>
      <c r="G77" s="9"/>
      <c r="H77" s="9"/>
      <c r="I77" s="9"/>
      <c r="J77" s="9"/>
    </row>
    <row r="78" spans="1:10" x14ac:dyDescent="0.2">
      <c r="A78" s="4"/>
      <c r="B78" s="4"/>
      <c r="C78" s="9"/>
      <c r="D78" s="9"/>
      <c r="E78" s="9"/>
      <c r="F78" s="9"/>
      <c r="G78" s="9"/>
      <c r="H78" s="9"/>
      <c r="I78" s="9"/>
      <c r="J78" s="9"/>
    </row>
    <row r="79" spans="1:10" x14ac:dyDescent="0.2">
      <c r="A79" s="4"/>
      <c r="B79" s="4"/>
      <c r="C79" s="9"/>
      <c r="D79" s="9"/>
      <c r="E79" s="9"/>
      <c r="F79" s="9"/>
      <c r="G79" s="9"/>
      <c r="H79" s="9"/>
      <c r="I79" s="9"/>
      <c r="J79" s="9"/>
    </row>
  </sheetData>
  <mergeCells count="4">
    <mergeCell ref="A1:J1"/>
    <mergeCell ref="A2:J2"/>
    <mergeCell ref="A3:J3"/>
    <mergeCell ref="A8:J8"/>
  </mergeCells>
  <pageMargins left="0.75" right="0.75" top="0.75" bottom="0.75" header="0.03" footer="0.03"/>
  <pageSetup scale="4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6"/>
  <sheetViews>
    <sheetView workbookViewId="0">
      <selection activeCell="C7" sqref="C7"/>
    </sheetView>
  </sheetViews>
  <sheetFormatPr defaultColWidth="9" defaultRowHeight="12.75" x14ac:dyDescent="0.2"/>
  <cols>
    <col min="1" max="1" width="9" customWidth="1"/>
    <col min="2" max="2" width="3.33203125" customWidth="1"/>
    <col min="3" max="3" width="12.6640625" customWidth="1"/>
    <col min="4" max="5" width="13.3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137</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40" t="s">
        <v>138</v>
      </c>
      <c r="B7" s="4" t="s">
        <v>139</v>
      </c>
      <c r="C7" s="5">
        <f>'UNION MARKET-A'!C28+CHATIME!C12+'UNDERGROUND-A'!C57+'1280-A'!C61+'SHORTSTOP-A'!C11+'SWELL-A'!C11</f>
        <v>-91678.382000000012</v>
      </c>
      <c r="D7" s="5">
        <v>108022.96</v>
      </c>
      <c r="E7" s="5">
        <v>162034.44</v>
      </c>
      <c r="F7" s="5">
        <v>-143817</v>
      </c>
      <c r="G7" s="5">
        <v>379558.48</v>
      </c>
      <c r="H7" s="5">
        <v>230040.58</v>
      </c>
      <c r="I7" s="6">
        <v>-1</v>
      </c>
      <c r="J7" s="5"/>
    </row>
    <row r="8" spans="1:10" x14ac:dyDescent="0.2">
      <c r="A8" s="7"/>
      <c r="B8" s="7"/>
      <c r="C8" s="8"/>
      <c r="D8" s="8"/>
      <c r="E8" s="8"/>
      <c r="F8" s="8"/>
      <c r="G8" s="8"/>
      <c r="H8" s="8"/>
      <c r="I8" s="8"/>
      <c r="J8" s="8"/>
    </row>
    <row r="9" spans="1:10" x14ac:dyDescent="0.2">
      <c r="A9" s="4"/>
      <c r="B9" s="4"/>
      <c r="C9" s="9"/>
      <c r="D9" s="9"/>
      <c r="E9" s="9"/>
      <c r="F9" s="9"/>
      <c r="G9" s="9"/>
      <c r="H9" s="9"/>
      <c r="I9" s="9"/>
      <c r="J9" s="9"/>
    </row>
    <row r="10" spans="1:10" x14ac:dyDescent="0.2">
      <c r="A10" s="4"/>
      <c r="B10" s="4"/>
      <c r="C10" s="9"/>
      <c r="D10" s="9"/>
      <c r="E10" s="9"/>
      <c r="F10" s="9"/>
      <c r="G10" s="9"/>
      <c r="H10" s="9"/>
      <c r="I10" s="9"/>
      <c r="J10" s="9"/>
    </row>
    <row r="11" spans="1:10" x14ac:dyDescent="0.2">
      <c r="A11" s="4"/>
      <c r="B11" s="4"/>
      <c r="C11" s="9"/>
      <c r="D11" s="9"/>
      <c r="E11" s="9"/>
      <c r="F11" s="9"/>
      <c r="G11" s="9"/>
      <c r="H11" s="9"/>
      <c r="I11" s="9"/>
      <c r="J11" s="9"/>
    </row>
    <row r="12" spans="1:10" x14ac:dyDescent="0.2">
      <c r="A12" s="4"/>
      <c r="B12" s="4"/>
      <c r="C12" s="9"/>
      <c r="D12" s="9"/>
      <c r="E12" s="9"/>
      <c r="F12" s="9"/>
      <c r="G12" s="9"/>
      <c r="H12" s="9"/>
      <c r="I12" s="9"/>
      <c r="J12" s="9"/>
    </row>
    <row r="13" spans="1:10" x14ac:dyDescent="0.2">
      <c r="A13" s="4"/>
      <c r="B13" s="4"/>
      <c r="C13" s="9"/>
      <c r="D13" s="9"/>
      <c r="E13" s="9"/>
      <c r="F13" s="9"/>
      <c r="G13" s="9"/>
      <c r="H13" s="9"/>
      <c r="I13" s="9"/>
      <c r="J13" s="9"/>
    </row>
    <row r="14" spans="1:10" x14ac:dyDescent="0.2">
      <c r="A14" s="4"/>
      <c r="B14" s="4"/>
      <c r="C14" s="9"/>
      <c r="D14" s="9"/>
      <c r="E14" s="9"/>
      <c r="F14" s="9"/>
      <c r="G14" s="9"/>
      <c r="H14" s="9"/>
      <c r="I14" s="9"/>
      <c r="J14" s="9"/>
    </row>
    <row r="15" spans="1:10" x14ac:dyDescent="0.2">
      <c r="A15" s="4"/>
      <c r="B15" s="4"/>
      <c r="C15" s="9"/>
      <c r="D15" s="9"/>
      <c r="E15" s="9"/>
      <c r="F15" s="9"/>
      <c r="G15" s="9"/>
      <c r="H15" s="9"/>
      <c r="I15" s="9"/>
      <c r="J15" s="9"/>
    </row>
    <row r="16" spans="1:10" x14ac:dyDescent="0.2">
      <c r="A16" s="4"/>
      <c r="B16" s="4"/>
      <c r="C16" s="9"/>
      <c r="D16" s="9"/>
      <c r="E16" s="9"/>
      <c r="F16" s="9"/>
      <c r="G16" s="9"/>
      <c r="H16" s="9"/>
      <c r="I16" s="9"/>
      <c r="J16" s="9"/>
    </row>
    <row r="17" spans="1:10" x14ac:dyDescent="0.2">
      <c r="A17" s="4"/>
      <c r="B17" s="4"/>
      <c r="C17" s="9"/>
      <c r="D17" s="9"/>
      <c r="E17" s="9"/>
      <c r="F17" s="9"/>
      <c r="G17" s="9"/>
      <c r="H17" s="9"/>
      <c r="I17" s="9"/>
      <c r="J17" s="9"/>
    </row>
    <row r="18" spans="1:10" x14ac:dyDescent="0.2">
      <c r="A18" s="4"/>
      <c r="B18" s="4"/>
      <c r="C18" s="9"/>
      <c r="D18" s="9"/>
      <c r="E18" s="9"/>
      <c r="F18" s="9"/>
      <c r="G18" s="9"/>
      <c r="H18" s="9"/>
      <c r="I18" s="9"/>
      <c r="J18" s="9"/>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sheetData>
  <mergeCells count="3">
    <mergeCell ref="A1:J1"/>
    <mergeCell ref="A2:J2"/>
    <mergeCell ref="A3:J3"/>
  </mergeCells>
  <pageMargins left="0.75" right="0.75" top="0.75" bottom="0.75" header="0.03" footer="0.03"/>
  <pageSetup scale="73" fitToHeight="0"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J49"/>
  <sheetViews>
    <sheetView topLeftCell="B1" workbookViewId="0">
      <selection activeCell="F23" sqref="F23"/>
    </sheetView>
  </sheetViews>
  <sheetFormatPr defaultColWidth="9" defaultRowHeight="12.75" x14ac:dyDescent="0.2"/>
  <cols>
    <col min="1" max="1" width="14.6640625" bestFit="1" customWidth="1"/>
    <col min="2" max="2" width="32.8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1169</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1170</v>
      </c>
      <c r="B9" s="4" t="s">
        <v>1171</v>
      </c>
      <c r="C9" s="10">
        <v>180</v>
      </c>
      <c r="D9" s="10">
        <v>114.91</v>
      </c>
      <c r="E9" s="10">
        <v>172.36500000000001</v>
      </c>
      <c r="F9" s="10">
        <v>180</v>
      </c>
      <c r="G9" s="10">
        <v>177.71</v>
      </c>
      <c r="H9" s="10">
        <v>25.92</v>
      </c>
      <c r="I9" s="6">
        <v>-1</v>
      </c>
      <c r="J9" s="9"/>
    </row>
    <row r="10" spans="1:10" x14ac:dyDescent="0.2">
      <c r="A10" s="40" t="s">
        <v>1172</v>
      </c>
      <c r="B10" s="4" t="s">
        <v>1173</v>
      </c>
      <c r="C10" s="10">
        <v>1000</v>
      </c>
      <c r="D10" s="10">
        <v>578</v>
      </c>
      <c r="E10" s="10">
        <v>867</v>
      </c>
      <c r="F10" s="10">
        <v>1200</v>
      </c>
      <c r="G10" s="10">
        <v>1327.2</v>
      </c>
      <c r="H10" s="10">
        <v>1327.2</v>
      </c>
      <c r="I10" s="6">
        <v>-1</v>
      </c>
      <c r="J10" s="9"/>
    </row>
    <row r="11" spans="1:10" x14ac:dyDescent="0.2">
      <c r="A11" s="40" t="s">
        <v>1174</v>
      </c>
      <c r="B11" s="4" t="s">
        <v>1175</v>
      </c>
      <c r="C11" s="10">
        <v>800</v>
      </c>
      <c r="D11" s="10">
        <v>118.64</v>
      </c>
      <c r="E11" s="10">
        <v>177.96</v>
      </c>
      <c r="F11" s="10">
        <v>1200</v>
      </c>
      <c r="G11" s="10">
        <v>1101.75</v>
      </c>
      <c r="H11" s="9"/>
      <c r="I11" s="6">
        <v>-1</v>
      </c>
      <c r="J11" s="9"/>
    </row>
    <row r="12" spans="1:10" x14ac:dyDescent="0.2">
      <c r="A12" s="40" t="s">
        <v>1176</v>
      </c>
      <c r="B12" s="4" t="s">
        <v>1177</v>
      </c>
      <c r="C12" s="10">
        <v>240</v>
      </c>
      <c r="D12" s="9"/>
      <c r="E12" s="10"/>
      <c r="F12" s="10">
        <v>240</v>
      </c>
      <c r="G12" s="9"/>
      <c r="H12" s="9"/>
      <c r="I12" s="6">
        <v>-1</v>
      </c>
      <c r="J12" s="9"/>
    </row>
    <row r="13" spans="1:10" x14ac:dyDescent="0.2">
      <c r="A13" s="40" t="s">
        <v>1178</v>
      </c>
      <c r="B13" s="4" t="s">
        <v>1179</v>
      </c>
      <c r="C13" s="10">
        <v>210</v>
      </c>
      <c r="D13" s="10">
        <v>283.75</v>
      </c>
      <c r="E13" s="10">
        <v>425.625</v>
      </c>
      <c r="F13" s="10">
        <v>210</v>
      </c>
      <c r="G13" s="10">
        <v>213</v>
      </c>
      <c r="H13" s="10">
        <v>213</v>
      </c>
      <c r="I13" s="6">
        <v>-1</v>
      </c>
      <c r="J13" s="9"/>
    </row>
    <row r="14" spans="1:10" x14ac:dyDescent="0.2">
      <c r="A14" s="40" t="s">
        <v>1180</v>
      </c>
      <c r="B14" s="4" t="s">
        <v>1181</v>
      </c>
      <c r="C14" s="9"/>
      <c r="D14" s="10">
        <v>20</v>
      </c>
      <c r="E14" s="10">
        <v>30</v>
      </c>
      <c r="F14" s="9"/>
      <c r="G14" s="10">
        <v>20</v>
      </c>
      <c r="H14" s="10">
        <v>130</v>
      </c>
      <c r="I14" s="6">
        <v>0</v>
      </c>
      <c r="J14" s="9"/>
    </row>
    <row r="15" spans="1:10" x14ac:dyDescent="0.2">
      <c r="A15" s="40" t="s">
        <v>1182</v>
      </c>
      <c r="B15" s="4" t="s">
        <v>1183</v>
      </c>
      <c r="C15" s="10">
        <v>45000</v>
      </c>
      <c r="D15" s="9"/>
      <c r="E15" s="10"/>
      <c r="F15" s="10">
        <v>45000</v>
      </c>
      <c r="G15" s="10">
        <v>49883</v>
      </c>
      <c r="H15" s="10">
        <v>48476</v>
      </c>
      <c r="I15" s="6">
        <v>-1</v>
      </c>
      <c r="J15" s="9"/>
    </row>
    <row r="16" spans="1:10" x14ac:dyDescent="0.2">
      <c r="A16" s="40" t="s">
        <v>1184</v>
      </c>
      <c r="B16" s="4" t="s">
        <v>1185</v>
      </c>
      <c r="C16" s="10">
        <v>2400</v>
      </c>
      <c r="D16" s="9"/>
      <c r="E16" s="10"/>
      <c r="F16" s="10">
        <v>2400</v>
      </c>
      <c r="G16" s="10">
        <v>4802.38</v>
      </c>
      <c r="H16" s="10">
        <v>3463.23</v>
      </c>
      <c r="I16" s="6">
        <v>-1</v>
      </c>
      <c r="J16" s="9"/>
    </row>
    <row r="17" spans="1:10" x14ac:dyDescent="0.2">
      <c r="A17" s="40" t="s">
        <v>1186</v>
      </c>
      <c r="B17" s="4" t="s">
        <v>1187</v>
      </c>
      <c r="C17" s="10">
        <v>5000</v>
      </c>
      <c r="D17" s="9"/>
      <c r="E17" s="10"/>
      <c r="F17" s="10">
        <v>5000</v>
      </c>
      <c r="G17" s="10">
        <v>5000</v>
      </c>
      <c r="H17" s="10">
        <v>5000</v>
      </c>
      <c r="I17" s="6">
        <v>-1</v>
      </c>
      <c r="J17" s="9"/>
    </row>
    <row r="18" spans="1:10" x14ac:dyDescent="0.2">
      <c r="A18" s="40" t="s">
        <v>1188</v>
      </c>
      <c r="B18" s="4" t="s">
        <v>1189</v>
      </c>
      <c r="C18" s="10">
        <v>1200</v>
      </c>
      <c r="D18" s="10">
        <v>82.72</v>
      </c>
      <c r="E18" s="10">
        <v>124.08</v>
      </c>
      <c r="F18" s="10">
        <v>1200</v>
      </c>
      <c r="G18" s="10">
        <v>1220.06</v>
      </c>
      <c r="H18" s="10">
        <v>1511.76</v>
      </c>
      <c r="I18" s="6">
        <v>-1</v>
      </c>
      <c r="J18" s="9"/>
    </row>
    <row r="19" spans="1:10" x14ac:dyDescent="0.2">
      <c r="A19" s="40"/>
      <c r="B19" s="4"/>
      <c r="C19" s="11"/>
      <c r="D19" s="11"/>
      <c r="E19" s="11"/>
      <c r="F19" s="11"/>
      <c r="G19" s="11"/>
      <c r="H19" s="11"/>
      <c r="I19" s="11"/>
      <c r="J19" s="11"/>
    </row>
    <row r="20" spans="1:10" x14ac:dyDescent="0.2">
      <c r="A20" s="40"/>
      <c r="B20" s="4" t="s">
        <v>32</v>
      </c>
      <c r="C20" s="35">
        <f>SUM(C9:C18)</f>
        <v>56030</v>
      </c>
      <c r="D20" s="10">
        <v>1198.02</v>
      </c>
      <c r="E20" s="10">
        <v>1797.03</v>
      </c>
      <c r="F20" s="10">
        <v>56630</v>
      </c>
      <c r="G20" s="10">
        <v>63745.1</v>
      </c>
      <c r="H20" s="10">
        <v>60147.11</v>
      </c>
      <c r="I20" s="6">
        <v>-1</v>
      </c>
      <c r="J20" s="9"/>
    </row>
    <row r="21" spans="1:10" x14ac:dyDescent="0.2">
      <c r="A21" s="7"/>
      <c r="B21" s="7"/>
      <c r="C21" s="8"/>
      <c r="D21" s="8"/>
      <c r="E21" s="8"/>
      <c r="F21" s="8"/>
      <c r="G21" s="8"/>
      <c r="H21" s="8"/>
      <c r="I21" s="8"/>
      <c r="J21" s="8"/>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sheetData>
  <mergeCells count="4">
    <mergeCell ref="A1:J1"/>
    <mergeCell ref="A2:J2"/>
    <mergeCell ref="A3:J3"/>
    <mergeCell ref="A8:J8"/>
  </mergeCells>
  <pageMargins left="0.75" right="0.75" top="0.75" bottom="0.75" header="0.03" footer="0.03"/>
  <pageSetup scale="61" fitToHeight="0" orientation="portrait"/>
  <legacy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Q95"/>
  <sheetViews>
    <sheetView workbookViewId="0">
      <selection activeCell="D63" sqref="D63"/>
    </sheetView>
  </sheetViews>
  <sheetFormatPr defaultColWidth="9" defaultRowHeight="12.75" x14ac:dyDescent="0.2"/>
  <cols>
    <col min="1" max="1" width="14.6640625" bestFit="1" customWidth="1"/>
    <col min="2" max="2" width="36" bestFit="1" customWidth="1"/>
    <col min="3" max="3" width="12.6640625" customWidth="1"/>
    <col min="4" max="4" width="10.6640625" bestFit="1" customWidth="1"/>
    <col min="5" max="5" width="11.1640625" customWidth="1"/>
    <col min="6" max="8" width="14.33203125" customWidth="1"/>
    <col min="9" max="9" width="11.33203125" customWidth="1"/>
    <col min="10" max="10" width="30.6640625" customWidth="1"/>
  </cols>
  <sheetData>
    <row r="1" spans="1:17" ht="13.5" x14ac:dyDescent="0.2">
      <c r="A1" s="48" t="s">
        <v>0</v>
      </c>
      <c r="B1" s="48"/>
      <c r="C1" s="48"/>
      <c r="D1" s="48"/>
      <c r="E1" s="48"/>
      <c r="F1" s="48"/>
      <c r="G1" s="48"/>
      <c r="H1" s="48"/>
      <c r="I1" s="48"/>
      <c r="J1" s="48"/>
      <c r="K1" s="29"/>
      <c r="L1" s="29"/>
      <c r="M1" s="29"/>
      <c r="N1" s="29"/>
      <c r="O1" s="29"/>
      <c r="P1" s="29"/>
      <c r="Q1" s="29"/>
    </row>
    <row r="2" spans="1:17" x14ac:dyDescent="0.2">
      <c r="A2" s="49" t="s">
        <v>1190</v>
      </c>
      <c r="B2" s="49"/>
      <c r="C2" s="49"/>
      <c r="D2" s="49"/>
      <c r="E2" s="49"/>
      <c r="F2" s="49"/>
      <c r="G2" s="49"/>
      <c r="H2" s="49"/>
      <c r="I2" s="49"/>
      <c r="J2" s="49"/>
      <c r="K2" s="29"/>
      <c r="L2" s="29"/>
      <c r="M2" s="29"/>
      <c r="N2" s="29"/>
      <c r="O2" s="29"/>
      <c r="P2" s="29"/>
      <c r="Q2" s="29"/>
    </row>
    <row r="3" spans="1:17" x14ac:dyDescent="0.2">
      <c r="A3" s="49" t="s">
        <v>2</v>
      </c>
      <c r="B3" s="49"/>
      <c r="C3" s="49"/>
      <c r="D3" s="49"/>
      <c r="E3" s="49"/>
      <c r="F3" s="49"/>
      <c r="G3" s="49"/>
      <c r="H3" s="49"/>
      <c r="I3" s="49"/>
      <c r="J3" s="49"/>
      <c r="K3" s="29"/>
      <c r="L3" s="29"/>
      <c r="M3" s="29"/>
      <c r="N3" s="29"/>
      <c r="O3" s="29"/>
      <c r="P3" s="29"/>
      <c r="Q3" s="29"/>
    </row>
    <row r="4" spans="1:17" x14ac:dyDescent="0.2">
      <c r="A4" s="29"/>
      <c r="B4" s="29"/>
      <c r="C4" s="1" t="s">
        <v>3</v>
      </c>
      <c r="D4" s="1" t="s">
        <v>4</v>
      </c>
      <c r="E4" s="1" t="s">
        <v>5</v>
      </c>
      <c r="F4" s="1" t="s">
        <v>6</v>
      </c>
      <c r="G4" s="1" t="s">
        <v>7</v>
      </c>
      <c r="H4" s="1" t="s">
        <v>7</v>
      </c>
      <c r="I4" s="29"/>
      <c r="J4" s="29"/>
      <c r="K4" s="29"/>
      <c r="L4" s="29"/>
      <c r="M4" s="29"/>
      <c r="N4" s="29"/>
      <c r="O4" s="29"/>
      <c r="P4" s="29"/>
      <c r="Q4" s="29"/>
    </row>
    <row r="5" spans="1:17" x14ac:dyDescent="0.2">
      <c r="A5" s="29"/>
      <c r="B5" s="29"/>
      <c r="C5" s="2" t="s">
        <v>8</v>
      </c>
      <c r="D5" s="1" t="s">
        <v>9</v>
      </c>
      <c r="E5" s="1" t="s">
        <v>7</v>
      </c>
      <c r="F5" s="1" t="s">
        <v>10</v>
      </c>
      <c r="G5" s="1" t="s">
        <v>11</v>
      </c>
      <c r="H5" s="1" t="s">
        <v>12</v>
      </c>
      <c r="I5" s="1" t="s">
        <v>13</v>
      </c>
      <c r="J5" s="29"/>
      <c r="K5" s="29"/>
      <c r="L5" s="29"/>
      <c r="M5" s="29"/>
      <c r="N5" s="29"/>
      <c r="O5" s="29"/>
      <c r="P5" s="29"/>
      <c r="Q5" s="29"/>
    </row>
    <row r="6" spans="1:17" x14ac:dyDescent="0.2">
      <c r="A6" s="29"/>
      <c r="B6" s="29"/>
      <c r="C6" s="2" t="s">
        <v>14</v>
      </c>
      <c r="D6" s="3" t="s">
        <v>15</v>
      </c>
      <c r="E6" s="3" t="s">
        <v>16</v>
      </c>
      <c r="F6" s="3" t="s">
        <v>14</v>
      </c>
      <c r="G6" s="3" t="s">
        <v>17</v>
      </c>
      <c r="H6" s="3" t="s">
        <v>17</v>
      </c>
      <c r="I6" s="3" t="s">
        <v>18</v>
      </c>
      <c r="J6" s="3" t="s">
        <v>19</v>
      </c>
      <c r="K6" s="29"/>
      <c r="L6" s="29"/>
      <c r="M6" s="29"/>
      <c r="N6" s="29"/>
      <c r="O6" s="29"/>
      <c r="P6" s="29"/>
      <c r="Q6" s="29"/>
    </row>
    <row r="7" spans="1:17" x14ac:dyDescent="0.2">
      <c r="A7" s="7"/>
      <c r="B7" s="7"/>
      <c r="C7" s="8"/>
      <c r="D7" s="8"/>
      <c r="E7" s="8"/>
      <c r="F7" s="8"/>
      <c r="G7" s="8"/>
      <c r="H7" s="8"/>
      <c r="I7" s="8"/>
      <c r="J7" s="8"/>
      <c r="K7" s="29"/>
      <c r="L7" s="29"/>
      <c r="M7" s="29"/>
      <c r="N7" s="29"/>
      <c r="O7" s="29"/>
      <c r="P7" s="29"/>
      <c r="Q7" s="29"/>
    </row>
    <row r="8" spans="1:17" x14ac:dyDescent="0.2">
      <c r="A8" s="50" t="s">
        <v>20</v>
      </c>
      <c r="B8" s="51"/>
      <c r="C8" s="51"/>
      <c r="D8" s="51"/>
      <c r="E8" s="51"/>
      <c r="F8" s="51"/>
      <c r="G8" s="51"/>
      <c r="H8" s="51"/>
      <c r="I8" s="51"/>
      <c r="J8" s="51"/>
      <c r="K8" s="29"/>
      <c r="L8" s="29"/>
      <c r="M8" s="29"/>
      <c r="N8" s="29"/>
      <c r="O8" s="29"/>
      <c r="P8" s="29"/>
      <c r="Q8" s="29"/>
    </row>
    <row r="9" spans="1:17" x14ac:dyDescent="0.2">
      <c r="A9" s="40" t="s">
        <v>1191</v>
      </c>
      <c r="B9" s="4" t="s">
        <v>1192</v>
      </c>
      <c r="C9" s="18">
        <v>-39000</v>
      </c>
      <c r="D9" s="10">
        <v>-39232.26</v>
      </c>
      <c r="E9" s="10">
        <v>-58848.39</v>
      </c>
      <c r="F9" s="10">
        <v>-39000</v>
      </c>
      <c r="G9" s="10">
        <v>-15053.28</v>
      </c>
      <c r="H9" s="10">
        <v>-33016.980000000003</v>
      </c>
      <c r="I9" s="6">
        <v>-1</v>
      </c>
      <c r="J9" s="13"/>
      <c r="K9" s="29"/>
      <c r="L9" s="29"/>
      <c r="M9" s="29"/>
      <c r="N9" s="29"/>
      <c r="O9" s="29"/>
      <c r="P9" s="29"/>
      <c r="Q9" s="29"/>
    </row>
    <row r="10" spans="1:17" x14ac:dyDescent="0.2">
      <c r="A10" s="40" t="s">
        <v>1193</v>
      </c>
      <c r="B10" s="4" t="s">
        <v>1194</v>
      </c>
      <c r="C10" s="18">
        <v>-15000</v>
      </c>
      <c r="D10" s="10">
        <v>-18840.599999999999</v>
      </c>
      <c r="E10" s="10">
        <v>-28260.9</v>
      </c>
      <c r="F10" s="10">
        <v>-14000</v>
      </c>
      <c r="G10" s="10">
        <v>-17873</v>
      </c>
      <c r="H10" s="10">
        <v>-17565.23</v>
      </c>
      <c r="I10" s="6">
        <v>-1</v>
      </c>
      <c r="J10" s="13"/>
      <c r="K10" s="29"/>
      <c r="L10" s="29"/>
      <c r="M10" s="29"/>
      <c r="N10" s="29"/>
      <c r="O10" s="29"/>
      <c r="P10" s="29"/>
      <c r="Q10" s="29"/>
    </row>
    <row r="11" spans="1:17" x14ac:dyDescent="0.2">
      <c r="A11" s="40" t="s">
        <v>1195</v>
      </c>
      <c r="B11" s="4" t="s">
        <v>1196</v>
      </c>
      <c r="C11" s="18">
        <v>-40000</v>
      </c>
      <c r="D11" s="10">
        <v>-3079.73</v>
      </c>
      <c r="E11" s="10">
        <v>-4619.5950000000003</v>
      </c>
      <c r="F11" s="10">
        <v>-40000</v>
      </c>
      <c r="G11" s="10">
        <v>-42432</v>
      </c>
      <c r="H11" s="10">
        <v>-25210.11</v>
      </c>
      <c r="I11" s="6">
        <v>-1</v>
      </c>
      <c r="J11" s="13"/>
      <c r="K11" s="29"/>
      <c r="L11" s="29"/>
      <c r="M11" s="29"/>
      <c r="N11" s="29"/>
      <c r="O11" s="29"/>
      <c r="P11" s="29"/>
      <c r="Q11" s="29"/>
    </row>
    <row r="12" spans="1:17" x14ac:dyDescent="0.2">
      <c r="A12" s="40" t="s">
        <v>1197</v>
      </c>
      <c r="B12" s="4" t="s">
        <v>1198</v>
      </c>
      <c r="C12" s="18">
        <v>-200000</v>
      </c>
      <c r="D12" s="10">
        <v>5077.58</v>
      </c>
      <c r="E12" s="10">
        <v>7616.37</v>
      </c>
      <c r="F12" s="10">
        <v>-206000</v>
      </c>
      <c r="G12" s="10">
        <v>-196746</v>
      </c>
      <c r="H12" s="10">
        <v>-234021.25</v>
      </c>
      <c r="I12" s="6">
        <v>-1</v>
      </c>
      <c r="J12" s="13"/>
      <c r="K12" s="29"/>
      <c r="L12" s="29"/>
      <c r="M12" s="29"/>
      <c r="N12" s="29"/>
      <c r="O12" s="29"/>
      <c r="P12" s="29"/>
      <c r="Q12" s="29"/>
    </row>
    <row r="13" spans="1:17" x14ac:dyDescent="0.2">
      <c r="A13" s="40" t="s">
        <v>1199</v>
      </c>
      <c r="B13" s="4" t="s">
        <v>1200</v>
      </c>
      <c r="C13" s="18">
        <v>-70000</v>
      </c>
      <c r="D13" s="9"/>
      <c r="E13" s="10"/>
      <c r="F13" s="10">
        <v>-70000</v>
      </c>
      <c r="G13" s="10">
        <v>-67193.09</v>
      </c>
      <c r="H13" s="10">
        <v>-129694.94</v>
      </c>
      <c r="I13" s="6">
        <v>-1</v>
      </c>
      <c r="J13" s="13"/>
      <c r="K13" s="29"/>
      <c r="L13" s="29"/>
      <c r="M13" s="29"/>
      <c r="N13" s="29"/>
      <c r="O13" s="29"/>
      <c r="P13" s="29"/>
      <c r="Q13" s="29"/>
    </row>
    <row r="14" spans="1:17" x14ac:dyDescent="0.2">
      <c r="A14" s="40" t="s">
        <v>1201</v>
      </c>
      <c r="B14" s="4" t="s">
        <v>1202</v>
      </c>
      <c r="C14" s="18">
        <v>-30000</v>
      </c>
      <c r="D14" s="10">
        <v>-22677.94</v>
      </c>
      <c r="E14" s="10">
        <v>-34016.910000000003</v>
      </c>
      <c r="F14" s="10">
        <v>-27000</v>
      </c>
      <c r="G14" s="10">
        <v>-21748.18</v>
      </c>
      <c r="H14" s="10">
        <v>-27094.07</v>
      </c>
      <c r="I14" s="6">
        <v>-1</v>
      </c>
      <c r="J14" s="21" t="s">
        <v>1203</v>
      </c>
      <c r="K14" s="21"/>
      <c r="L14" s="21"/>
      <c r="M14" s="21"/>
      <c r="N14" s="21"/>
      <c r="O14" s="29"/>
      <c r="P14" s="29"/>
      <c r="Q14" s="29"/>
    </row>
    <row r="15" spans="1:17" x14ac:dyDescent="0.2">
      <c r="A15" s="40" t="s">
        <v>1204</v>
      </c>
      <c r="B15" s="4" t="s">
        <v>1205</v>
      </c>
      <c r="C15" s="18"/>
      <c r="D15" s="10">
        <v>-550</v>
      </c>
      <c r="E15" s="10">
        <v>-825</v>
      </c>
      <c r="F15" s="9"/>
      <c r="G15" s="9"/>
      <c r="H15" s="9"/>
      <c r="I15" s="6">
        <v>0</v>
      </c>
      <c r="J15" s="52" t="s">
        <v>1206</v>
      </c>
      <c r="K15" s="52"/>
      <c r="L15" s="52"/>
      <c r="M15" s="29"/>
      <c r="N15" s="29"/>
      <c r="O15" s="29"/>
      <c r="P15" s="29"/>
      <c r="Q15" s="29"/>
    </row>
    <row r="16" spans="1:17" x14ac:dyDescent="0.2">
      <c r="A16" s="40" t="s">
        <v>1207</v>
      </c>
      <c r="B16" s="4" t="s">
        <v>1208</v>
      </c>
      <c r="C16" s="18">
        <v>-130000</v>
      </c>
      <c r="D16" s="10">
        <v>-57807.64</v>
      </c>
      <c r="E16" s="10">
        <v>-86711.46</v>
      </c>
      <c r="F16" s="10">
        <v>-75000</v>
      </c>
      <c r="G16" s="10">
        <v>-2343.29</v>
      </c>
      <c r="H16" s="10">
        <v>-3.1</v>
      </c>
      <c r="I16" s="6">
        <v>-1</v>
      </c>
      <c r="J16" s="54" t="s">
        <v>1209</v>
      </c>
      <c r="K16" s="54"/>
      <c r="L16" s="54"/>
      <c r="M16" s="54"/>
      <c r="N16" s="29"/>
      <c r="O16" s="29"/>
      <c r="P16" s="29"/>
      <c r="Q16" s="29"/>
    </row>
    <row r="17" spans="1:17" x14ac:dyDescent="0.2">
      <c r="A17" s="40" t="s">
        <v>1210</v>
      </c>
      <c r="B17" s="4" t="s">
        <v>1211</v>
      </c>
      <c r="C17" s="18">
        <v>-75000</v>
      </c>
      <c r="D17" s="9"/>
      <c r="E17" s="10"/>
      <c r="F17" s="10">
        <v>-130000</v>
      </c>
      <c r="G17" s="10">
        <v>-23457.7</v>
      </c>
      <c r="H17" s="10">
        <v>-54097.95</v>
      </c>
      <c r="I17" s="6">
        <v>-1</v>
      </c>
      <c r="J17" s="54"/>
      <c r="K17" s="54"/>
      <c r="L17" s="54"/>
      <c r="M17" s="54"/>
      <c r="N17" s="29"/>
      <c r="O17" s="29"/>
      <c r="P17" s="29"/>
      <c r="Q17" s="29"/>
    </row>
    <row r="18" spans="1:17" x14ac:dyDescent="0.2">
      <c r="A18" s="40" t="s">
        <v>1212</v>
      </c>
      <c r="B18" s="4" t="s">
        <v>1213</v>
      </c>
      <c r="C18" s="18">
        <v>-10000</v>
      </c>
      <c r="D18" s="9"/>
      <c r="E18" s="10"/>
      <c r="F18" s="10">
        <v>-15000</v>
      </c>
      <c r="G18" s="10">
        <v>-10891.77</v>
      </c>
      <c r="H18" s="10">
        <v>-28169.48</v>
      </c>
      <c r="I18" s="6">
        <v>-1</v>
      </c>
      <c r="J18" s="52" t="s">
        <v>1214</v>
      </c>
      <c r="K18" s="52"/>
      <c r="L18" s="52"/>
      <c r="M18" s="52"/>
      <c r="N18" s="29"/>
      <c r="O18" s="29"/>
      <c r="P18" s="29"/>
      <c r="Q18" s="29"/>
    </row>
    <row r="19" spans="1:17" x14ac:dyDescent="0.2">
      <c r="A19" s="40" t="s">
        <v>1215</v>
      </c>
      <c r="B19" s="4" t="s">
        <v>1216</v>
      </c>
      <c r="C19" s="18">
        <v>-110000</v>
      </c>
      <c r="D19" s="10">
        <v>-62972.480000000003</v>
      </c>
      <c r="E19" s="10">
        <v>-94458.72</v>
      </c>
      <c r="F19" s="10">
        <v>-120000</v>
      </c>
      <c r="G19" s="10">
        <v>-110125.42</v>
      </c>
      <c r="H19" s="10">
        <v>-108362.48</v>
      </c>
      <c r="I19" s="6">
        <v>-1</v>
      </c>
      <c r="J19" s="13"/>
      <c r="K19" s="29"/>
      <c r="L19" s="29"/>
      <c r="M19" s="29"/>
      <c r="N19" s="29"/>
      <c r="O19" s="29"/>
      <c r="P19" s="29"/>
      <c r="Q19" s="29"/>
    </row>
    <row r="20" spans="1:17" x14ac:dyDescent="0.2">
      <c r="A20" s="40" t="s">
        <v>1217</v>
      </c>
      <c r="B20" s="4" t="s">
        <v>1218</v>
      </c>
      <c r="C20" s="18">
        <v>-3000</v>
      </c>
      <c r="D20" s="10">
        <v>-1782.51</v>
      </c>
      <c r="E20" s="10">
        <v>-2673.7649999999999</v>
      </c>
      <c r="F20" s="10">
        <v>-3500</v>
      </c>
      <c r="G20" s="10">
        <v>-2205.36</v>
      </c>
      <c r="H20" s="10">
        <v>-1897</v>
      </c>
      <c r="I20" s="6">
        <v>-1</v>
      </c>
      <c r="J20" s="13"/>
      <c r="K20" s="29"/>
      <c r="L20" s="29"/>
      <c r="M20" s="29"/>
      <c r="N20" s="29"/>
      <c r="O20" s="29"/>
      <c r="P20" s="29"/>
      <c r="Q20" s="29"/>
    </row>
    <row r="21" spans="1:17" x14ac:dyDescent="0.2">
      <c r="A21" s="40" t="s">
        <v>1219</v>
      </c>
      <c r="B21" s="4" t="s">
        <v>1220</v>
      </c>
      <c r="C21" s="18">
        <v>-8000</v>
      </c>
      <c r="D21" s="10">
        <v>-3532.4</v>
      </c>
      <c r="E21" s="10">
        <v>-5298.6</v>
      </c>
      <c r="F21" s="10">
        <v>-10000</v>
      </c>
      <c r="G21" s="10">
        <v>-25839.279999999999</v>
      </c>
      <c r="H21" s="10">
        <v>-13692.35</v>
      </c>
      <c r="I21" s="6">
        <v>-1</v>
      </c>
      <c r="J21" s="13"/>
      <c r="K21" s="29"/>
      <c r="L21" s="29"/>
      <c r="M21" s="29"/>
      <c r="N21" s="29"/>
      <c r="O21" s="29"/>
      <c r="P21" s="29"/>
      <c r="Q21" s="29"/>
    </row>
    <row r="22" spans="1:17" x14ac:dyDescent="0.2">
      <c r="A22" s="40" t="s">
        <v>1221</v>
      </c>
      <c r="B22" s="4" t="s">
        <v>1222</v>
      </c>
      <c r="C22" s="18">
        <v>-68000</v>
      </c>
      <c r="D22" s="10">
        <v>-2411.15</v>
      </c>
      <c r="E22" s="10">
        <v>-3616.7249999999999</v>
      </c>
      <c r="F22" s="10">
        <v>-60000</v>
      </c>
      <c r="G22" s="10">
        <v>-70628.7</v>
      </c>
      <c r="H22" s="10">
        <v>-51789.83</v>
      </c>
      <c r="I22" s="6">
        <v>-1</v>
      </c>
      <c r="J22" s="13"/>
      <c r="K22" s="29"/>
      <c r="L22" s="29"/>
      <c r="M22" s="29"/>
      <c r="N22" s="29"/>
      <c r="O22" s="29"/>
      <c r="P22" s="29"/>
      <c r="Q22" s="29"/>
    </row>
    <row r="23" spans="1:17" x14ac:dyDescent="0.2">
      <c r="A23" s="40" t="s">
        <v>1223</v>
      </c>
      <c r="B23" s="4" t="s">
        <v>1224</v>
      </c>
      <c r="C23" s="13">
        <v>2000</v>
      </c>
      <c r="D23" s="10">
        <v>917.83</v>
      </c>
      <c r="E23" s="10">
        <v>1376.7449999999999</v>
      </c>
      <c r="F23" s="10">
        <v>2000</v>
      </c>
      <c r="G23" s="10">
        <v>3121.97</v>
      </c>
      <c r="H23" s="10">
        <v>1643.11</v>
      </c>
      <c r="I23" s="6">
        <v>-1</v>
      </c>
      <c r="J23" s="13"/>
      <c r="K23" s="29"/>
      <c r="L23" s="29"/>
      <c r="M23" s="29"/>
      <c r="N23" s="29"/>
      <c r="O23" s="29"/>
      <c r="P23" s="29"/>
      <c r="Q23" s="29"/>
    </row>
    <row r="24" spans="1:17" x14ac:dyDescent="0.2">
      <c r="A24" s="40" t="s">
        <v>1225</v>
      </c>
      <c r="B24" s="4" t="s">
        <v>1226</v>
      </c>
      <c r="C24" s="13">
        <v>3500</v>
      </c>
      <c r="D24" s="10">
        <v>1806</v>
      </c>
      <c r="E24" s="10">
        <v>2709</v>
      </c>
      <c r="F24" s="10">
        <v>3500</v>
      </c>
      <c r="G24" s="10">
        <v>3294.4</v>
      </c>
      <c r="H24" s="10">
        <v>3374.4</v>
      </c>
      <c r="I24" s="6">
        <v>-1</v>
      </c>
      <c r="J24" s="13"/>
      <c r="K24" s="29"/>
      <c r="L24" s="29"/>
      <c r="M24" s="29"/>
      <c r="N24" s="29"/>
      <c r="O24" s="29"/>
      <c r="P24" s="29"/>
      <c r="Q24" s="29"/>
    </row>
    <row r="25" spans="1:17" x14ac:dyDescent="0.2">
      <c r="A25" s="40" t="s">
        <v>1227</v>
      </c>
      <c r="B25" s="4" t="s">
        <v>1228</v>
      </c>
      <c r="C25" s="13"/>
      <c r="D25" s="10">
        <v>300</v>
      </c>
      <c r="E25" s="10">
        <v>450</v>
      </c>
      <c r="F25" s="9"/>
      <c r="G25" s="9"/>
      <c r="H25" s="9"/>
      <c r="I25" s="6">
        <v>0</v>
      </c>
      <c r="J25" s="13" t="s">
        <v>1229</v>
      </c>
      <c r="K25" s="29"/>
      <c r="L25" s="29"/>
      <c r="M25" s="29"/>
      <c r="N25" s="29"/>
      <c r="O25" s="29"/>
      <c r="P25" s="29"/>
      <c r="Q25" s="29"/>
    </row>
    <row r="26" spans="1:17" x14ac:dyDescent="0.2">
      <c r="A26" s="40" t="s">
        <v>1230</v>
      </c>
      <c r="B26" s="4" t="s">
        <v>1231</v>
      </c>
      <c r="C26" s="13">
        <v>12000</v>
      </c>
      <c r="D26" s="10">
        <v>4490.1400000000003</v>
      </c>
      <c r="E26" s="10">
        <v>6735.21</v>
      </c>
      <c r="F26" s="10">
        <v>12000</v>
      </c>
      <c r="G26" s="10">
        <v>11201.69</v>
      </c>
      <c r="H26" s="10">
        <v>12612.65</v>
      </c>
      <c r="I26" s="6">
        <v>-1</v>
      </c>
      <c r="J26" s="13"/>
      <c r="K26" s="29"/>
      <c r="L26" s="29"/>
      <c r="M26" s="29"/>
      <c r="N26" s="29"/>
      <c r="O26" s="29"/>
      <c r="P26" s="29"/>
      <c r="Q26" s="29"/>
    </row>
    <row r="27" spans="1:17" x14ac:dyDescent="0.2">
      <c r="A27" s="40" t="s">
        <v>1232</v>
      </c>
      <c r="B27" s="4" t="s">
        <v>1233</v>
      </c>
      <c r="C27" s="13">
        <v>7500</v>
      </c>
      <c r="D27" s="10">
        <v>2489.5700000000002</v>
      </c>
      <c r="E27" s="10">
        <v>3734.355</v>
      </c>
      <c r="F27" s="10">
        <v>7500</v>
      </c>
      <c r="G27" s="10">
        <v>7428.73</v>
      </c>
      <c r="H27" s="10">
        <v>6242.48</v>
      </c>
      <c r="I27" s="6">
        <v>-1</v>
      </c>
      <c r="J27" s="52" t="s">
        <v>1234</v>
      </c>
      <c r="K27" s="52"/>
      <c r="L27" s="52"/>
      <c r="M27" s="52"/>
      <c r="N27" s="52"/>
      <c r="O27" s="52"/>
      <c r="P27" s="52"/>
      <c r="Q27" s="29"/>
    </row>
    <row r="28" spans="1:17" x14ac:dyDescent="0.2">
      <c r="A28" s="40" t="s">
        <v>1235</v>
      </c>
      <c r="B28" s="4" t="s">
        <v>1236</v>
      </c>
      <c r="C28" s="13">
        <v>5000</v>
      </c>
      <c r="D28" s="10">
        <v>3719.15</v>
      </c>
      <c r="E28" s="10">
        <v>5578.7250000000004</v>
      </c>
      <c r="F28" s="10">
        <v>3500</v>
      </c>
      <c r="G28" s="10">
        <v>4644.1099999999997</v>
      </c>
      <c r="H28" s="10">
        <v>735.13</v>
      </c>
      <c r="I28" s="6">
        <v>-1</v>
      </c>
      <c r="J28" s="21" t="s">
        <v>1237</v>
      </c>
      <c r="K28" s="21"/>
      <c r="L28" s="21"/>
      <c r="M28" s="21"/>
      <c r="N28" s="21"/>
      <c r="O28" s="21"/>
      <c r="P28" s="21"/>
      <c r="Q28" s="29"/>
    </row>
    <row r="29" spans="1:17" x14ac:dyDescent="0.2">
      <c r="A29" s="40" t="s">
        <v>1238</v>
      </c>
      <c r="B29" s="4" t="s">
        <v>1239</v>
      </c>
      <c r="C29" s="13"/>
      <c r="D29" s="9"/>
      <c r="E29" s="10"/>
      <c r="F29" s="9"/>
      <c r="G29" s="10">
        <v>130</v>
      </c>
      <c r="H29" s="9"/>
      <c r="I29" s="6">
        <v>0</v>
      </c>
      <c r="J29" s="13"/>
      <c r="K29" s="29"/>
      <c r="L29" s="29"/>
      <c r="M29" s="29"/>
      <c r="N29" s="29"/>
      <c r="O29" s="29"/>
      <c r="P29" s="29"/>
      <c r="Q29" s="29"/>
    </row>
    <row r="30" spans="1:17" x14ac:dyDescent="0.2">
      <c r="A30" s="40" t="s">
        <v>1240</v>
      </c>
      <c r="B30" s="4" t="s">
        <v>1241</v>
      </c>
      <c r="C30" s="13">
        <v>7000</v>
      </c>
      <c r="D30" s="10">
        <v>2826.47</v>
      </c>
      <c r="E30" s="10">
        <v>4239.7049999999999</v>
      </c>
      <c r="F30" s="10">
        <v>7000</v>
      </c>
      <c r="G30" s="10">
        <v>600.5</v>
      </c>
      <c r="H30" s="10">
        <v>6895.88</v>
      </c>
      <c r="I30" s="6">
        <v>-1</v>
      </c>
      <c r="J30" s="13"/>
      <c r="K30" s="29"/>
      <c r="L30" s="29"/>
      <c r="M30" s="29"/>
      <c r="N30" s="29"/>
      <c r="O30" s="29"/>
      <c r="P30" s="29"/>
      <c r="Q30" s="29"/>
    </row>
    <row r="31" spans="1:17" x14ac:dyDescent="0.2">
      <c r="A31" s="40" t="s">
        <v>1242</v>
      </c>
      <c r="B31" s="4" t="s">
        <v>1243</v>
      </c>
      <c r="C31" s="13">
        <v>5000</v>
      </c>
      <c r="D31" s="10">
        <v>218.27</v>
      </c>
      <c r="E31" s="10">
        <v>327.40499999999997</v>
      </c>
      <c r="F31" s="10">
        <v>25000</v>
      </c>
      <c r="G31" s="10">
        <v>13990.47</v>
      </c>
      <c r="H31" s="10">
        <v>40647.769999999997</v>
      </c>
      <c r="I31" s="6">
        <v>-1</v>
      </c>
      <c r="J31" s="13"/>
      <c r="K31" s="29"/>
      <c r="L31" s="29"/>
      <c r="M31" s="29"/>
      <c r="N31" s="29"/>
      <c r="O31" s="29"/>
      <c r="P31" s="29"/>
      <c r="Q31" s="29"/>
    </row>
    <row r="32" spans="1:17" x14ac:dyDescent="0.2">
      <c r="A32" s="40" t="s">
        <v>1244</v>
      </c>
      <c r="B32" s="4" t="s">
        <v>1245</v>
      </c>
      <c r="C32" s="13">
        <v>15000</v>
      </c>
      <c r="D32" s="10">
        <v>18840.599999999999</v>
      </c>
      <c r="E32" s="10">
        <v>28260.9</v>
      </c>
      <c r="F32" s="10">
        <v>14000</v>
      </c>
      <c r="G32" s="10">
        <v>17872.73</v>
      </c>
      <c r="H32" s="10">
        <v>17565.23</v>
      </c>
      <c r="I32" s="6">
        <v>-1</v>
      </c>
      <c r="J32" s="13"/>
      <c r="K32" s="29"/>
      <c r="L32" s="29"/>
      <c r="M32" s="29"/>
      <c r="N32" s="29"/>
      <c r="O32" s="29"/>
      <c r="P32" s="29"/>
      <c r="Q32" s="29"/>
    </row>
    <row r="33" spans="1:17" x14ac:dyDescent="0.2">
      <c r="A33" s="40" t="s">
        <v>1246</v>
      </c>
      <c r="B33" s="4" t="s">
        <v>1247</v>
      </c>
      <c r="C33" s="13">
        <v>1300</v>
      </c>
      <c r="D33" s="10">
        <v>1246.43</v>
      </c>
      <c r="E33" s="10">
        <v>1869.645</v>
      </c>
      <c r="F33" s="10">
        <v>1300</v>
      </c>
      <c r="G33" s="10">
        <v>3050.29</v>
      </c>
      <c r="H33" s="10">
        <v>1260.9100000000001</v>
      </c>
      <c r="I33" s="6">
        <v>-1</v>
      </c>
      <c r="J33" s="13"/>
      <c r="K33" s="29"/>
      <c r="L33" s="29"/>
      <c r="M33" s="29"/>
      <c r="N33" s="29"/>
      <c r="O33" s="29"/>
      <c r="P33" s="29"/>
      <c r="Q33" s="29"/>
    </row>
    <row r="34" spans="1:17" x14ac:dyDescent="0.2">
      <c r="A34" s="40" t="s">
        <v>1248</v>
      </c>
      <c r="B34" s="4" t="s">
        <v>1249</v>
      </c>
      <c r="C34" s="13">
        <v>1600</v>
      </c>
      <c r="D34" s="10">
        <v>23.82</v>
      </c>
      <c r="E34" s="10">
        <v>35.729999999999997</v>
      </c>
      <c r="F34" s="10">
        <v>1600</v>
      </c>
      <c r="G34" s="10">
        <v>1310.06</v>
      </c>
      <c r="H34" s="10">
        <v>2725.91</v>
      </c>
      <c r="I34" s="6">
        <v>-1</v>
      </c>
      <c r="J34" s="13"/>
      <c r="K34" s="29"/>
      <c r="L34" s="29"/>
      <c r="M34" s="29"/>
      <c r="N34" s="29"/>
      <c r="O34" s="29"/>
      <c r="P34" s="29"/>
      <c r="Q34" s="29"/>
    </row>
    <row r="35" spans="1:17" x14ac:dyDescent="0.2">
      <c r="A35" s="40" t="s">
        <v>1250</v>
      </c>
      <c r="B35" s="4" t="s">
        <v>1251</v>
      </c>
      <c r="C35" s="13">
        <v>8000</v>
      </c>
      <c r="D35" s="10">
        <v>3334.02</v>
      </c>
      <c r="E35" s="10">
        <v>5001.03</v>
      </c>
      <c r="F35" s="10">
        <v>8000</v>
      </c>
      <c r="G35" s="10">
        <v>6890.49</v>
      </c>
      <c r="H35" s="10">
        <v>4485.7299999999996</v>
      </c>
      <c r="I35" s="6">
        <v>-1</v>
      </c>
      <c r="J35" s="52" t="s">
        <v>1252</v>
      </c>
      <c r="K35" s="52"/>
      <c r="L35" s="52"/>
      <c r="M35" s="29"/>
      <c r="N35" s="29"/>
      <c r="O35" s="29"/>
      <c r="P35" s="29"/>
      <c r="Q35" s="29"/>
    </row>
    <row r="36" spans="1:17" x14ac:dyDescent="0.2">
      <c r="A36" s="40" t="s">
        <v>1253</v>
      </c>
      <c r="B36" s="4" t="s">
        <v>1254</v>
      </c>
      <c r="C36" s="13">
        <v>11000</v>
      </c>
      <c r="D36" s="10">
        <v>9000</v>
      </c>
      <c r="E36" s="10">
        <v>13500</v>
      </c>
      <c r="F36" s="10">
        <v>10000</v>
      </c>
      <c r="G36" s="10">
        <v>10062.469999999999</v>
      </c>
      <c r="H36" s="10">
        <v>18368.849999999999</v>
      </c>
      <c r="I36" s="6">
        <v>-1</v>
      </c>
      <c r="J36" s="54" t="s">
        <v>1255</v>
      </c>
      <c r="K36" s="29"/>
      <c r="L36" s="29"/>
      <c r="M36" s="29"/>
      <c r="N36" s="29"/>
      <c r="O36" s="29"/>
      <c r="P36" s="29"/>
      <c r="Q36" s="29"/>
    </row>
    <row r="37" spans="1:17" x14ac:dyDescent="0.2">
      <c r="A37" s="40" t="s">
        <v>1256</v>
      </c>
      <c r="B37" s="4" t="s">
        <v>1257</v>
      </c>
      <c r="C37" s="13">
        <v>40000</v>
      </c>
      <c r="D37" s="10">
        <v>35043.17</v>
      </c>
      <c r="E37" s="10">
        <v>52564.754999999997</v>
      </c>
      <c r="F37" s="10">
        <v>35000</v>
      </c>
      <c r="G37" s="10">
        <v>35129.51</v>
      </c>
      <c r="H37" s="10">
        <v>48208.62</v>
      </c>
      <c r="I37" s="6">
        <v>-1</v>
      </c>
      <c r="J37" s="54"/>
      <c r="K37" s="29"/>
      <c r="L37" s="29"/>
      <c r="M37" s="29"/>
      <c r="N37" s="29"/>
      <c r="O37" s="29"/>
      <c r="P37" s="29"/>
      <c r="Q37" s="29"/>
    </row>
    <row r="38" spans="1:17" x14ac:dyDescent="0.2">
      <c r="A38" s="40" t="s">
        <v>1258</v>
      </c>
      <c r="B38" s="4" t="s">
        <v>1259</v>
      </c>
      <c r="C38" s="13">
        <v>7000</v>
      </c>
      <c r="D38" s="10">
        <v>1137.33</v>
      </c>
      <c r="E38" s="10">
        <v>1705.9949999999999</v>
      </c>
      <c r="F38" s="10">
        <v>7000</v>
      </c>
      <c r="G38" s="10">
        <v>11072.47</v>
      </c>
      <c r="H38" s="10">
        <v>5467.25</v>
      </c>
      <c r="I38" s="6">
        <v>-1</v>
      </c>
      <c r="J38" s="54"/>
      <c r="K38" s="29"/>
      <c r="L38" s="29"/>
      <c r="M38" s="29"/>
      <c r="N38" s="29"/>
      <c r="O38" s="29"/>
      <c r="P38" s="29"/>
      <c r="Q38" s="29"/>
    </row>
    <row r="39" spans="1:17" x14ac:dyDescent="0.2">
      <c r="A39" s="40" t="s">
        <v>1260</v>
      </c>
      <c r="B39" s="4" t="s">
        <v>1261</v>
      </c>
      <c r="C39" s="13">
        <v>200</v>
      </c>
      <c r="D39" s="9"/>
      <c r="E39" s="10"/>
      <c r="F39" s="10">
        <v>200</v>
      </c>
      <c r="G39" s="10">
        <v>5406.5</v>
      </c>
      <c r="H39" s="10">
        <v>4885</v>
      </c>
      <c r="I39" s="6">
        <v>-1</v>
      </c>
      <c r="J39" s="54"/>
      <c r="K39" s="29"/>
      <c r="L39" s="29"/>
      <c r="M39" s="29"/>
      <c r="N39" s="29"/>
      <c r="O39" s="29"/>
      <c r="P39" s="29"/>
      <c r="Q39" s="29"/>
    </row>
    <row r="40" spans="1:17" x14ac:dyDescent="0.2">
      <c r="A40" s="40" t="s">
        <v>1262</v>
      </c>
      <c r="B40" s="4" t="s">
        <v>1263</v>
      </c>
      <c r="C40" s="13">
        <v>2500</v>
      </c>
      <c r="D40" s="10">
        <v>2175</v>
      </c>
      <c r="E40" s="10">
        <v>3262.5</v>
      </c>
      <c r="F40" s="10">
        <v>2500</v>
      </c>
      <c r="G40" s="10">
        <v>9894</v>
      </c>
      <c r="H40" s="10">
        <v>5805</v>
      </c>
      <c r="I40" s="6">
        <v>-1</v>
      </c>
      <c r="J40" s="54"/>
      <c r="K40" s="29"/>
      <c r="L40" s="29"/>
      <c r="M40" s="29"/>
      <c r="N40" s="29"/>
      <c r="O40" s="29"/>
      <c r="P40" s="29"/>
      <c r="Q40" s="29"/>
    </row>
    <row r="41" spans="1:17" x14ac:dyDescent="0.2">
      <c r="A41" s="40" t="s">
        <v>1264</v>
      </c>
      <c r="B41" s="4" t="s">
        <v>1265</v>
      </c>
      <c r="C41" s="13">
        <v>65000</v>
      </c>
      <c r="D41" s="10">
        <v>50660.9</v>
      </c>
      <c r="E41" s="10">
        <v>75991.350000000006</v>
      </c>
      <c r="F41" s="10">
        <v>65000</v>
      </c>
      <c r="G41" s="10">
        <v>62899</v>
      </c>
      <c r="H41" s="10">
        <v>53378.57</v>
      </c>
      <c r="I41" s="6">
        <v>-1</v>
      </c>
      <c r="J41" s="54"/>
      <c r="K41" s="29"/>
      <c r="L41" s="29"/>
      <c r="M41" s="29"/>
      <c r="N41" s="29"/>
      <c r="O41" s="29"/>
      <c r="P41" s="29"/>
      <c r="Q41" s="29"/>
    </row>
    <row r="42" spans="1:17" x14ac:dyDescent="0.2">
      <c r="A42" s="40" t="s">
        <v>1266</v>
      </c>
      <c r="B42" s="4" t="s">
        <v>1267</v>
      </c>
      <c r="C42" s="13">
        <v>10000</v>
      </c>
      <c r="D42" s="10">
        <v>9932</v>
      </c>
      <c r="E42" s="10">
        <v>14898</v>
      </c>
      <c r="F42" s="10">
        <v>4000</v>
      </c>
      <c r="G42" s="10">
        <v>3921.48</v>
      </c>
      <c r="H42" s="10">
        <v>7442.6</v>
      </c>
      <c r="I42" s="6">
        <v>-1</v>
      </c>
      <c r="J42" s="54"/>
      <c r="K42" s="29"/>
      <c r="L42" s="29"/>
      <c r="M42" s="29"/>
      <c r="N42" s="29"/>
      <c r="O42" s="29"/>
      <c r="P42" s="29"/>
      <c r="Q42" s="29"/>
    </row>
    <row r="43" spans="1:17" x14ac:dyDescent="0.2">
      <c r="A43" s="40" t="s">
        <v>1268</v>
      </c>
      <c r="B43" s="4" t="s">
        <v>1269</v>
      </c>
      <c r="C43" s="13">
        <v>55000</v>
      </c>
      <c r="D43" s="10">
        <v>41594.6</v>
      </c>
      <c r="E43" s="10">
        <v>62391.9</v>
      </c>
      <c r="F43" s="10">
        <v>55000</v>
      </c>
      <c r="G43" s="10">
        <v>66801.7</v>
      </c>
      <c r="H43" s="10">
        <v>71657.919999999998</v>
      </c>
      <c r="I43" s="6">
        <v>-1</v>
      </c>
      <c r="J43" s="54"/>
      <c r="K43" s="29"/>
      <c r="L43" s="29"/>
      <c r="M43" s="29"/>
      <c r="N43" s="29"/>
      <c r="O43" s="29"/>
      <c r="P43" s="29"/>
      <c r="Q43" s="29"/>
    </row>
    <row r="44" spans="1:17" x14ac:dyDescent="0.2">
      <c r="A44" s="40" t="s">
        <v>1270</v>
      </c>
      <c r="B44" s="4" t="s">
        <v>1271</v>
      </c>
      <c r="C44" s="13">
        <v>40000</v>
      </c>
      <c r="D44" s="10">
        <v>14517.64</v>
      </c>
      <c r="E44" s="10">
        <v>21776.46</v>
      </c>
      <c r="F44" s="10">
        <v>40000</v>
      </c>
      <c r="G44" s="10">
        <v>13599.69</v>
      </c>
      <c r="H44" s="10">
        <v>22973.37</v>
      </c>
      <c r="I44" s="6">
        <v>-1</v>
      </c>
      <c r="J44" s="13"/>
      <c r="K44" s="29"/>
      <c r="L44" s="29"/>
      <c r="M44" s="29"/>
      <c r="N44" s="29"/>
      <c r="O44" s="29"/>
      <c r="P44" s="29"/>
      <c r="Q44" s="29"/>
    </row>
    <row r="45" spans="1:17" x14ac:dyDescent="0.2">
      <c r="A45" s="40" t="s">
        <v>1272</v>
      </c>
      <c r="B45" s="4" t="s">
        <v>1273</v>
      </c>
      <c r="C45" s="13">
        <v>70000</v>
      </c>
      <c r="D45" s="9"/>
      <c r="E45" s="10"/>
      <c r="F45" s="10">
        <v>70000</v>
      </c>
      <c r="G45" s="10">
        <v>76780.55</v>
      </c>
      <c r="H45" s="10">
        <v>234715.9</v>
      </c>
      <c r="I45" s="6">
        <v>-1</v>
      </c>
      <c r="J45" s="13"/>
      <c r="K45" s="29"/>
      <c r="L45" s="29"/>
      <c r="M45" s="29"/>
      <c r="N45" s="29"/>
      <c r="O45" s="29"/>
      <c r="P45" s="29"/>
      <c r="Q45" s="29"/>
    </row>
    <row r="46" spans="1:17" x14ac:dyDescent="0.2">
      <c r="A46" s="40" t="s">
        <v>1274</v>
      </c>
      <c r="B46" s="4" t="s">
        <v>1275</v>
      </c>
      <c r="C46" s="13">
        <v>40000</v>
      </c>
      <c r="D46" s="9"/>
      <c r="E46" s="10"/>
      <c r="F46" s="10">
        <v>40000</v>
      </c>
      <c r="G46" s="10">
        <v>40011.07</v>
      </c>
      <c r="H46" s="10">
        <v>59483.68</v>
      </c>
      <c r="I46" s="6">
        <v>-1</v>
      </c>
      <c r="J46" s="13"/>
      <c r="K46" s="29"/>
      <c r="L46" s="29"/>
      <c r="M46" s="29"/>
      <c r="N46" s="29"/>
      <c r="O46" s="29"/>
      <c r="P46" s="29"/>
      <c r="Q46" s="29"/>
    </row>
    <row r="47" spans="1:17" x14ac:dyDescent="0.2">
      <c r="A47" s="40" t="s">
        <v>1276</v>
      </c>
      <c r="B47" s="4" t="s">
        <v>1222</v>
      </c>
      <c r="C47" s="13">
        <v>65000</v>
      </c>
      <c r="D47" s="10">
        <v>1300</v>
      </c>
      <c r="E47" s="10">
        <v>1950</v>
      </c>
      <c r="F47" s="10">
        <v>57000</v>
      </c>
      <c r="G47" s="10">
        <v>69281.8</v>
      </c>
      <c r="H47" s="10">
        <v>70192.100000000006</v>
      </c>
      <c r="I47" s="6">
        <v>-1</v>
      </c>
      <c r="J47" s="13"/>
      <c r="K47" s="29"/>
      <c r="L47" s="29"/>
      <c r="M47" s="29"/>
      <c r="N47" s="29"/>
      <c r="O47" s="29"/>
      <c r="P47" s="29"/>
      <c r="Q47" s="29"/>
    </row>
    <row r="48" spans="1:17" x14ac:dyDescent="0.2">
      <c r="A48" s="40" t="s">
        <v>1277</v>
      </c>
      <c r="B48" s="4" t="s">
        <v>1278</v>
      </c>
      <c r="C48" s="13"/>
      <c r="D48" s="10">
        <v>330.2</v>
      </c>
      <c r="E48" s="10">
        <v>495.3</v>
      </c>
      <c r="F48" s="9"/>
      <c r="G48" s="9"/>
      <c r="H48" s="9"/>
      <c r="I48" s="6">
        <v>0</v>
      </c>
      <c r="J48" s="52" t="s">
        <v>1279</v>
      </c>
      <c r="K48" s="52"/>
      <c r="L48" s="52"/>
      <c r="M48" s="52"/>
      <c r="N48" s="29"/>
      <c r="O48" s="29"/>
      <c r="P48" s="29"/>
      <c r="Q48" s="29"/>
    </row>
    <row r="49" spans="1:17" x14ac:dyDescent="0.2">
      <c r="A49" s="40" t="s">
        <v>1280</v>
      </c>
      <c r="B49" s="4" t="s">
        <v>1281</v>
      </c>
      <c r="C49" s="13"/>
      <c r="D49" s="9"/>
      <c r="E49" s="10"/>
      <c r="F49" s="9"/>
      <c r="G49" s="9"/>
      <c r="H49" s="10">
        <v>234.64</v>
      </c>
      <c r="I49" s="6">
        <v>0</v>
      </c>
      <c r="J49" s="42" t="s">
        <v>1229</v>
      </c>
      <c r="K49" s="29"/>
      <c r="L49" s="29"/>
      <c r="M49" s="29"/>
      <c r="N49" s="29"/>
      <c r="O49" s="29"/>
      <c r="P49" s="29"/>
      <c r="Q49" s="29"/>
    </row>
    <row r="50" spans="1:17" x14ac:dyDescent="0.2">
      <c r="A50" s="40" t="s">
        <v>1282</v>
      </c>
      <c r="B50" s="4" t="s">
        <v>1283</v>
      </c>
      <c r="C50" s="13">
        <v>1000</v>
      </c>
      <c r="D50" s="10">
        <v>610.16999999999996</v>
      </c>
      <c r="E50" s="10">
        <v>915.255</v>
      </c>
      <c r="F50" s="10">
        <v>1000</v>
      </c>
      <c r="G50" s="10">
        <v>2060.2399999999998</v>
      </c>
      <c r="H50" s="10">
        <v>800</v>
      </c>
      <c r="I50" s="6">
        <v>-1</v>
      </c>
      <c r="J50" s="13"/>
      <c r="K50" s="29"/>
      <c r="L50" s="29"/>
      <c r="M50" s="29"/>
      <c r="N50" s="29"/>
      <c r="O50" s="29"/>
      <c r="P50" s="29"/>
      <c r="Q50" s="29"/>
    </row>
    <row r="51" spans="1:17" x14ac:dyDescent="0.2">
      <c r="A51" s="40" t="s">
        <v>1284</v>
      </c>
      <c r="B51" s="4" t="s">
        <v>1285</v>
      </c>
      <c r="C51" s="13">
        <v>18000</v>
      </c>
      <c r="D51" s="10">
        <v>8203.84</v>
      </c>
      <c r="E51" s="10">
        <v>12305.76</v>
      </c>
      <c r="F51" s="10">
        <v>18000</v>
      </c>
      <c r="G51" s="10">
        <v>21201.5</v>
      </c>
      <c r="H51" s="10">
        <v>20642.64</v>
      </c>
      <c r="I51" s="6">
        <v>-1</v>
      </c>
      <c r="J51" s="52" t="s">
        <v>1286</v>
      </c>
      <c r="K51" s="52"/>
      <c r="L51" s="52"/>
      <c r="M51" s="52"/>
      <c r="N51" s="52"/>
      <c r="O51" s="52"/>
      <c r="P51" s="52"/>
      <c r="Q51" s="52"/>
    </row>
    <row r="52" spans="1:17" x14ac:dyDescent="0.2">
      <c r="A52" s="40" t="s">
        <v>1287</v>
      </c>
      <c r="B52" s="4" t="s">
        <v>1288</v>
      </c>
      <c r="C52" s="13">
        <v>15000</v>
      </c>
      <c r="D52" s="10">
        <v>11938.4</v>
      </c>
      <c r="E52" s="10">
        <v>17907.599999999999</v>
      </c>
      <c r="F52" s="10">
        <v>15000</v>
      </c>
      <c r="G52" s="10">
        <v>11132.1</v>
      </c>
      <c r="H52" s="10">
        <v>4890.58</v>
      </c>
      <c r="I52" s="6">
        <v>-1</v>
      </c>
      <c r="J52" s="13"/>
      <c r="K52" s="29"/>
      <c r="L52" s="29"/>
      <c r="M52" s="29"/>
      <c r="N52" s="29"/>
      <c r="O52" s="29"/>
      <c r="P52" s="29"/>
      <c r="Q52" s="29"/>
    </row>
    <row r="53" spans="1:17" x14ac:dyDescent="0.2">
      <c r="A53" s="40" t="s">
        <v>1289</v>
      </c>
      <c r="B53" s="4" t="s">
        <v>1290</v>
      </c>
      <c r="C53" s="13">
        <v>160000</v>
      </c>
      <c r="D53" s="10">
        <v>98155.83</v>
      </c>
      <c r="E53" s="10">
        <v>147233.745</v>
      </c>
      <c r="F53" s="10">
        <v>80000</v>
      </c>
      <c r="G53" s="10">
        <v>44646.58</v>
      </c>
      <c r="H53" s="10">
        <v>34729.440000000002</v>
      </c>
      <c r="I53" s="6">
        <v>-1</v>
      </c>
      <c r="J53" s="53" t="s">
        <v>1291</v>
      </c>
      <c r="K53" s="53"/>
      <c r="L53" s="53"/>
      <c r="M53" s="53"/>
      <c r="N53" s="29"/>
      <c r="O53" s="29"/>
      <c r="P53" s="29"/>
      <c r="Q53" s="29"/>
    </row>
    <row r="54" spans="1:17" x14ac:dyDescent="0.2">
      <c r="A54" s="40" t="s">
        <v>1292</v>
      </c>
      <c r="B54" s="4" t="s">
        <v>1293</v>
      </c>
      <c r="C54" s="13">
        <v>80000</v>
      </c>
      <c r="D54" s="10">
        <v>33684.76</v>
      </c>
      <c r="E54" s="10">
        <v>50527.14</v>
      </c>
      <c r="F54" s="10">
        <v>160000</v>
      </c>
      <c r="G54" s="10">
        <v>93596.27</v>
      </c>
      <c r="H54" s="10">
        <v>63524.19</v>
      </c>
      <c r="I54" s="6">
        <v>-1</v>
      </c>
      <c r="J54" s="53"/>
      <c r="K54" s="53"/>
      <c r="L54" s="53"/>
      <c r="M54" s="53"/>
      <c r="N54" s="29"/>
      <c r="O54" s="29"/>
      <c r="P54" s="29"/>
      <c r="Q54" s="29"/>
    </row>
    <row r="55" spans="1:17" x14ac:dyDescent="0.2">
      <c r="A55" s="40" t="s">
        <v>1294</v>
      </c>
      <c r="B55" s="4" t="s">
        <v>1295</v>
      </c>
      <c r="C55" s="13">
        <v>10000</v>
      </c>
      <c r="D55" s="10">
        <v>3132.5</v>
      </c>
      <c r="E55" s="10">
        <v>4698.75</v>
      </c>
      <c r="F55" s="10">
        <v>15000</v>
      </c>
      <c r="G55" s="10">
        <v>6650.48</v>
      </c>
      <c r="H55" s="10">
        <v>18541.439999999999</v>
      </c>
      <c r="I55" s="6">
        <v>-1</v>
      </c>
      <c r="J55" s="21" t="s">
        <v>1296</v>
      </c>
      <c r="K55" s="21"/>
      <c r="L55" s="21"/>
      <c r="M55" s="21"/>
      <c r="N55" s="21"/>
      <c r="O55" s="21"/>
      <c r="P55" s="21"/>
      <c r="Q55" s="21"/>
    </row>
    <row r="56" spans="1:17" x14ac:dyDescent="0.2">
      <c r="A56" s="40" t="s">
        <v>1297</v>
      </c>
      <c r="B56" s="4" t="s">
        <v>1298</v>
      </c>
      <c r="C56" s="13">
        <v>7500</v>
      </c>
      <c r="D56" s="10">
        <v>2297.92</v>
      </c>
      <c r="E56" s="10">
        <v>3446.88</v>
      </c>
      <c r="F56" s="10">
        <v>7500</v>
      </c>
      <c r="G56" s="10">
        <v>11219.38</v>
      </c>
      <c r="H56" s="10">
        <v>7996.27</v>
      </c>
      <c r="I56" s="6">
        <v>-1</v>
      </c>
      <c r="J56" s="13"/>
      <c r="K56" s="29"/>
      <c r="L56" s="29"/>
      <c r="M56" s="29"/>
      <c r="N56" s="29"/>
      <c r="O56" s="29"/>
      <c r="P56" s="29"/>
      <c r="Q56" s="29"/>
    </row>
    <row r="57" spans="1:17" x14ac:dyDescent="0.2">
      <c r="A57" s="40" t="s">
        <v>1299</v>
      </c>
      <c r="B57" s="4" t="s">
        <v>1300</v>
      </c>
      <c r="C57" s="13">
        <v>7000</v>
      </c>
      <c r="D57" s="10">
        <v>2023.29</v>
      </c>
      <c r="E57" s="10">
        <v>3034.9349999999999</v>
      </c>
      <c r="F57" s="10">
        <v>7000</v>
      </c>
      <c r="G57" s="10">
        <v>4601.3599999999997</v>
      </c>
      <c r="H57" s="10">
        <v>1977.84</v>
      </c>
      <c r="I57" s="6">
        <v>-1</v>
      </c>
      <c r="J57" s="13"/>
      <c r="K57" s="29"/>
      <c r="L57" s="29"/>
      <c r="M57" s="29"/>
      <c r="N57" s="29"/>
      <c r="O57" s="29"/>
      <c r="P57" s="29"/>
      <c r="Q57" s="29"/>
    </row>
    <row r="58" spans="1:17" x14ac:dyDescent="0.2">
      <c r="A58" s="40" t="s">
        <v>1301</v>
      </c>
      <c r="B58" s="4" t="s">
        <v>1302</v>
      </c>
      <c r="C58" s="13"/>
      <c r="D58" s="9"/>
      <c r="E58" s="10"/>
      <c r="F58" s="9"/>
      <c r="G58" s="10"/>
      <c r="H58" s="10">
        <v>6885.48</v>
      </c>
      <c r="I58" s="6">
        <v>0</v>
      </c>
      <c r="J58" s="13"/>
      <c r="K58" s="29"/>
      <c r="L58" s="29"/>
      <c r="M58" s="29"/>
      <c r="N58" s="29"/>
      <c r="O58" s="29"/>
      <c r="P58" s="29"/>
      <c r="Q58" s="29"/>
    </row>
    <row r="59" spans="1:17" x14ac:dyDescent="0.2">
      <c r="A59" s="40" t="s">
        <v>1303</v>
      </c>
      <c r="B59" s="4" t="s">
        <v>1304</v>
      </c>
      <c r="C59" s="13">
        <v>380000</v>
      </c>
      <c r="D59" s="10">
        <v>239031.08</v>
      </c>
      <c r="E59" s="10">
        <v>358546.62</v>
      </c>
      <c r="F59" s="10">
        <v>360000</v>
      </c>
      <c r="G59" s="10">
        <v>383200.59</v>
      </c>
      <c r="H59" s="10">
        <v>321380.40000000002</v>
      </c>
      <c r="I59" s="6">
        <v>-1</v>
      </c>
      <c r="J59" s="42"/>
      <c r="K59" s="29"/>
      <c r="L59" s="29"/>
      <c r="M59" s="29"/>
      <c r="N59" s="29"/>
      <c r="O59" s="29"/>
      <c r="P59" s="29"/>
      <c r="Q59" s="29"/>
    </row>
    <row r="60" spans="1:17" x14ac:dyDescent="0.2">
      <c r="A60" s="40" t="s">
        <v>1305</v>
      </c>
      <c r="B60" s="4" t="s">
        <v>1306</v>
      </c>
      <c r="C60" s="13">
        <v>40000</v>
      </c>
      <c r="D60" s="10">
        <v>22674.560000000001</v>
      </c>
      <c r="E60" s="10">
        <v>34011.839999999997</v>
      </c>
      <c r="F60" s="10">
        <v>38000</v>
      </c>
      <c r="G60" s="10">
        <v>38510.71</v>
      </c>
      <c r="H60" s="10">
        <v>33179.230000000003</v>
      </c>
      <c r="I60" s="6">
        <v>-1</v>
      </c>
      <c r="J60" s="13"/>
      <c r="K60" s="29"/>
      <c r="L60" s="29"/>
      <c r="M60" s="29"/>
      <c r="N60" s="29"/>
      <c r="O60" s="29"/>
      <c r="P60" s="29"/>
      <c r="Q60" s="29"/>
    </row>
    <row r="61" spans="1:17" x14ac:dyDescent="0.2">
      <c r="A61" s="40" t="s">
        <v>1307</v>
      </c>
      <c r="B61" s="4" t="s">
        <v>1308</v>
      </c>
      <c r="C61" s="13">
        <v>8000</v>
      </c>
      <c r="D61" s="10">
        <v>200.6</v>
      </c>
      <c r="E61" s="10">
        <v>300.89999999999998</v>
      </c>
      <c r="F61" s="10">
        <v>8000</v>
      </c>
      <c r="G61" s="10">
        <v>5817.29</v>
      </c>
      <c r="H61" s="10">
        <v>12658.37</v>
      </c>
      <c r="I61" s="6">
        <v>-1</v>
      </c>
      <c r="J61" s="13"/>
      <c r="K61" s="29"/>
      <c r="L61" s="29"/>
      <c r="M61" s="29"/>
      <c r="N61" s="29"/>
      <c r="O61" s="29"/>
      <c r="P61" s="29"/>
      <c r="Q61" s="29"/>
    </row>
    <row r="62" spans="1:17" x14ac:dyDescent="0.2">
      <c r="A62" s="40" t="s">
        <v>1309</v>
      </c>
      <c r="B62" s="4" t="s">
        <v>1310</v>
      </c>
      <c r="C62" s="13"/>
      <c r="D62" s="9"/>
      <c r="E62" s="10"/>
      <c r="F62" s="9"/>
      <c r="G62" s="10">
        <v>207.5</v>
      </c>
      <c r="H62" s="10">
        <v>-1.88</v>
      </c>
      <c r="I62" s="6">
        <v>0</v>
      </c>
      <c r="J62" s="13"/>
      <c r="K62" s="29"/>
      <c r="L62" s="29"/>
      <c r="M62" s="29"/>
      <c r="N62" s="29"/>
      <c r="O62" s="29"/>
      <c r="P62" s="29"/>
      <c r="Q62" s="29"/>
    </row>
    <row r="63" spans="1:17" x14ac:dyDescent="0.2">
      <c r="A63" s="40" t="s">
        <v>1311</v>
      </c>
      <c r="B63" s="4" t="s">
        <v>1312</v>
      </c>
      <c r="C63" s="13">
        <v>32500</v>
      </c>
      <c r="D63" s="10">
        <v>13449.8</v>
      </c>
      <c r="E63" s="10">
        <v>20174.7</v>
      </c>
      <c r="F63" s="10">
        <v>12500</v>
      </c>
      <c r="G63" s="10">
        <v>21604.13</v>
      </c>
      <c r="H63" s="10">
        <v>21685.13</v>
      </c>
      <c r="I63" s="6">
        <v>-1</v>
      </c>
      <c r="J63" s="13"/>
      <c r="K63" s="29"/>
      <c r="L63" s="29"/>
      <c r="M63" s="29"/>
      <c r="N63" s="29"/>
      <c r="O63" s="29"/>
      <c r="P63" s="29"/>
      <c r="Q63" s="29"/>
    </row>
    <row r="64" spans="1:17" x14ac:dyDescent="0.2">
      <c r="A64" s="40" t="s">
        <v>1313</v>
      </c>
      <c r="B64" s="4" t="s">
        <v>1314</v>
      </c>
      <c r="C64" s="13">
        <v>40000</v>
      </c>
      <c r="D64" s="10">
        <v>10274.969999999999</v>
      </c>
      <c r="E64" s="10">
        <v>15412.455</v>
      </c>
      <c r="F64" s="10">
        <v>40000</v>
      </c>
      <c r="G64" s="10">
        <v>35240.480000000003</v>
      </c>
      <c r="H64" s="10">
        <v>39352.49</v>
      </c>
      <c r="I64" s="6">
        <v>-1</v>
      </c>
      <c r="J64" s="13"/>
      <c r="K64" s="29"/>
      <c r="L64" s="29"/>
      <c r="M64" s="29"/>
      <c r="N64" s="29"/>
      <c r="O64" s="29"/>
      <c r="P64" s="29"/>
      <c r="Q64" s="29"/>
    </row>
    <row r="65" spans="1:17" x14ac:dyDescent="0.2">
      <c r="A65" s="40"/>
      <c r="B65" s="4"/>
      <c r="C65" s="19"/>
      <c r="D65" s="11"/>
      <c r="E65" s="11"/>
      <c r="F65" s="11"/>
      <c r="G65" s="11"/>
      <c r="H65" s="11"/>
      <c r="I65" s="11"/>
      <c r="J65" s="19"/>
      <c r="K65" s="29"/>
      <c r="L65" s="29"/>
      <c r="M65" s="29"/>
      <c r="N65" s="29"/>
      <c r="O65" s="29"/>
      <c r="P65" s="29"/>
      <c r="Q65" s="29"/>
    </row>
    <row r="66" spans="1:17" x14ac:dyDescent="0.2">
      <c r="A66" s="40"/>
      <c r="B66" s="4" t="s">
        <v>32</v>
      </c>
      <c r="C66" s="20">
        <f>SUM(C9:C64)</f>
        <v>474600</v>
      </c>
      <c r="D66" s="10">
        <v>443771.73</v>
      </c>
      <c r="E66" s="10">
        <v>665657.59499999997</v>
      </c>
      <c r="F66" s="10">
        <v>423600</v>
      </c>
      <c r="G66" s="10">
        <v>551547.22</v>
      </c>
      <c r="H66" s="10">
        <v>564629.55000000005</v>
      </c>
      <c r="I66" s="6">
        <v>-1</v>
      </c>
      <c r="J66" s="9"/>
      <c r="K66" s="29"/>
      <c r="L66" s="29"/>
      <c r="M66" s="29"/>
      <c r="N66" s="29"/>
      <c r="O66" s="29"/>
      <c r="P66" s="29"/>
      <c r="Q66" s="29"/>
    </row>
    <row r="67" spans="1:17" x14ac:dyDescent="0.2">
      <c r="A67" s="7"/>
      <c r="B67" s="7"/>
      <c r="C67" s="8"/>
      <c r="D67" s="8"/>
      <c r="E67" s="8"/>
      <c r="F67" s="8"/>
      <c r="G67" s="8"/>
      <c r="H67" s="8"/>
      <c r="I67" s="8"/>
      <c r="J67" s="8"/>
      <c r="K67" s="29"/>
      <c r="L67" s="29"/>
      <c r="M67" s="29"/>
      <c r="N67" s="29"/>
      <c r="O67" s="29"/>
      <c r="P67" s="29"/>
      <c r="Q67" s="29"/>
    </row>
    <row r="68" spans="1:17" x14ac:dyDescent="0.2">
      <c r="A68" s="4"/>
      <c r="B68" s="4"/>
      <c r="C68" s="9"/>
      <c r="D68" s="9"/>
      <c r="E68" s="9"/>
      <c r="F68" s="9"/>
      <c r="G68" s="9"/>
      <c r="H68" s="9"/>
      <c r="I68" s="9"/>
      <c r="J68" s="9"/>
      <c r="K68" s="29"/>
      <c r="L68" s="29"/>
      <c r="M68" s="29"/>
      <c r="N68" s="29"/>
      <c r="O68" s="29"/>
      <c r="P68" s="29"/>
      <c r="Q68" s="29"/>
    </row>
    <row r="69" spans="1:17" x14ac:dyDescent="0.2">
      <c r="A69" s="4"/>
      <c r="B69" s="4"/>
      <c r="C69" s="9"/>
      <c r="D69" s="9"/>
      <c r="E69" s="9"/>
      <c r="F69" s="9"/>
      <c r="G69" s="9"/>
      <c r="H69" s="9"/>
      <c r="I69" s="9"/>
      <c r="J69" s="9"/>
      <c r="K69" s="29"/>
      <c r="L69" s="29"/>
      <c r="M69" s="29"/>
      <c r="N69" s="29"/>
      <c r="O69" s="29"/>
      <c r="P69" s="29"/>
      <c r="Q69" s="29"/>
    </row>
    <row r="70" spans="1:17" x14ac:dyDescent="0.2">
      <c r="A70" s="4"/>
      <c r="B70" s="4"/>
      <c r="C70" s="9"/>
      <c r="D70" s="9"/>
      <c r="E70" s="9"/>
      <c r="F70" s="9"/>
      <c r="G70" s="9"/>
      <c r="H70" s="9"/>
      <c r="I70" s="9"/>
      <c r="J70" s="9"/>
      <c r="K70" s="29"/>
      <c r="L70" s="29"/>
      <c r="M70" s="29"/>
      <c r="N70" s="29"/>
      <c r="O70" s="29"/>
      <c r="P70" s="29"/>
      <c r="Q70" s="29"/>
    </row>
    <row r="71" spans="1:17" x14ac:dyDescent="0.2">
      <c r="A71" s="4"/>
      <c r="B71" s="4"/>
      <c r="C71" s="9"/>
      <c r="D71" s="9"/>
      <c r="E71" s="9"/>
      <c r="F71" s="9"/>
      <c r="G71" s="9"/>
      <c r="H71" s="9"/>
      <c r="I71" s="9"/>
      <c r="J71" s="9"/>
      <c r="K71" s="29"/>
      <c r="L71" s="29"/>
      <c r="M71" s="29"/>
      <c r="N71" s="29"/>
      <c r="O71" s="29"/>
      <c r="P71" s="29"/>
      <c r="Q71" s="29"/>
    </row>
    <row r="72" spans="1:17" x14ac:dyDescent="0.2">
      <c r="A72" s="4"/>
      <c r="B72" s="4"/>
      <c r="C72" s="9"/>
      <c r="D72" s="9"/>
      <c r="E72" s="9"/>
      <c r="F72" s="9"/>
      <c r="G72" s="9"/>
      <c r="H72" s="9"/>
      <c r="I72" s="9"/>
      <c r="J72" s="9"/>
      <c r="K72" s="29"/>
      <c r="L72" s="29"/>
      <c r="M72" s="29"/>
      <c r="N72" s="29"/>
      <c r="O72" s="29"/>
      <c r="P72" s="29"/>
      <c r="Q72" s="29"/>
    </row>
    <row r="73" spans="1:17" x14ac:dyDescent="0.2">
      <c r="A73" s="4"/>
      <c r="B73" s="4"/>
      <c r="C73" s="9"/>
      <c r="D73" s="9"/>
      <c r="E73" s="9"/>
      <c r="F73" s="9"/>
      <c r="G73" s="9"/>
      <c r="H73" s="9"/>
      <c r="I73" s="9"/>
      <c r="J73" s="9"/>
      <c r="K73" s="29"/>
      <c r="L73" s="29"/>
      <c r="M73" s="29"/>
      <c r="N73" s="29"/>
      <c r="O73" s="29"/>
      <c r="P73" s="29"/>
      <c r="Q73" s="29"/>
    </row>
    <row r="74" spans="1:17" x14ac:dyDescent="0.2">
      <c r="A74" s="4"/>
      <c r="B74" s="4"/>
      <c r="C74" s="9"/>
      <c r="D74" s="9"/>
      <c r="E74" s="9"/>
      <c r="F74" s="9"/>
      <c r="G74" s="9"/>
      <c r="H74" s="9"/>
      <c r="I74" s="9"/>
      <c r="J74" s="9"/>
      <c r="K74" s="29"/>
      <c r="L74" s="29"/>
      <c r="M74" s="29"/>
      <c r="N74" s="29"/>
      <c r="O74" s="29"/>
      <c r="P74" s="29"/>
      <c r="Q74" s="29"/>
    </row>
    <row r="75" spans="1:17" x14ac:dyDescent="0.2">
      <c r="A75" s="4"/>
      <c r="B75" s="4"/>
      <c r="C75" s="9"/>
      <c r="D75" s="9"/>
      <c r="E75" s="9"/>
      <c r="F75" s="9"/>
      <c r="G75" s="9"/>
      <c r="H75" s="9"/>
      <c r="I75" s="9"/>
      <c r="J75" s="9"/>
      <c r="K75" s="29"/>
      <c r="L75" s="29"/>
      <c r="M75" s="29"/>
      <c r="N75" s="29"/>
      <c r="O75" s="29"/>
      <c r="P75" s="29"/>
      <c r="Q75" s="29"/>
    </row>
    <row r="76" spans="1:17" x14ac:dyDescent="0.2">
      <c r="A76" s="4"/>
      <c r="B76" s="4"/>
      <c r="C76" s="9"/>
      <c r="D76" s="9"/>
      <c r="E76" s="9"/>
      <c r="F76" s="9"/>
      <c r="G76" s="9"/>
      <c r="H76" s="9"/>
      <c r="I76" s="9"/>
      <c r="J76" s="9"/>
      <c r="K76" s="29"/>
      <c r="L76" s="29"/>
      <c r="M76" s="29"/>
      <c r="N76" s="29"/>
      <c r="O76" s="29"/>
      <c r="P76" s="29"/>
      <c r="Q76" s="29"/>
    </row>
    <row r="77" spans="1:17" x14ac:dyDescent="0.2">
      <c r="A77" s="4"/>
      <c r="B77" s="4"/>
      <c r="C77" s="9"/>
      <c r="D77" s="9"/>
      <c r="E77" s="9"/>
      <c r="F77" s="9"/>
      <c r="G77" s="9"/>
      <c r="H77" s="9"/>
      <c r="I77" s="9"/>
      <c r="J77" s="9"/>
      <c r="K77" s="29"/>
      <c r="L77" s="29"/>
      <c r="M77" s="29"/>
      <c r="N77" s="29"/>
      <c r="O77" s="29"/>
      <c r="P77" s="29"/>
      <c r="Q77" s="29"/>
    </row>
    <row r="78" spans="1:17" x14ac:dyDescent="0.2">
      <c r="A78" s="4"/>
      <c r="B78" s="4"/>
      <c r="C78" s="9"/>
      <c r="D78" s="9"/>
      <c r="E78" s="9"/>
      <c r="F78" s="9"/>
      <c r="G78" s="9"/>
      <c r="H78" s="9"/>
      <c r="I78" s="9"/>
      <c r="J78" s="9"/>
      <c r="K78" s="29"/>
      <c r="L78" s="29"/>
      <c r="M78" s="29"/>
      <c r="N78" s="29"/>
      <c r="O78" s="29"/>
      <c r="P78" s="29"/>
      <c r="Q78" s="29"/>
    </row>
    <row r="79" spans="1:17" x14ac:dyDescent="0.2">
      <c r="A79" s="4"/>
      <c r="B79" s="4"/>
      <c r="C79" s="9"/>
      <c r="D79" s="9"/>
      <c r="E79" s="9"/>
      <c r="F79" s="9"/>
      <c r="G79" s="9"/>
      <c r="H79" s="9"/>
      <c r="I79" s="9"/>
      <c r="J79" s="9"/>
      <c r="K79" s="29"/>
      <c r="L79" s="29"/>
      <c r="M79" s="29"/>
      <c r="N79" s="29"/>
      <c r="O79" s="29"/>
      <c r="P79" s="29"/>
      <c r="Q79" s="29"/>
    </row>
    <row r="80" spans="1:17" x14ac:dyDescent="0.2">
      <c r="A80" s="4"/>
      <c r="B80" s="4"/>
      <c r="C80" s="9"/>
      <c r="D80" s="9"/>
      <c r="E80" s="9"/>
      <c r="F80" s="9"/>
      <c r="G80" s="9"/>
      <c r="H80" s="9"/>
      <c r="I80" s="9"/>
      <c r="J80" s="9"/>
      <c r="K80" s="29"/>
      <c r="L80" s="29"/>
      <c r="M80" s="29"/>
      <c r="N80" s="29"/>
      <c r="O80" s="29"/>
      <c r="P80" s="29"/>
      <c r="Q80" s="29"/>
    </row>
    <row r="81" spans="1:10" x14ac:dyDescent="0.2">
      <c r="A81" s="4"/>
      <c r="B81" s="4"/>
      <c r="C81" s="9"/>
      <c r="D81" s="9"/>
      <c r="E81" s="9"/>
      <c r="F81" s="9"/>
      <c r="G81" s="9"/>
      <c r="H81" s="9"/>
      <c r="I81" s="9"/>
      <c r="J81" s="9"/>
    </row>
    <row r="82" spans="1:10" x14ac:dyDescent="0.2">
      <c r="A82" s="4"/>
      <c r="B82" s="4"/>
      <c r="C82" s="9"/>
      <c r="D82" s="9"/>
      <c r="E82" s="9"/>
      <c r="F82" s="9"/>
      <c r="G82" s="9"/>
      <c r="H82" s="9"/>
      <c r="I82" s="9"/>
      <c r="J82" s="9"/>
    </row>
    <row r="83" spans="1:10" x14ac:dyDescent="0.2">
      <c r="A83" s="4"/>
      <c r="B83" s="4"/>
      <c r="C83" s="9"/>
      <c r="D83" s="9"/>
      <c r="E83" s="9"/>
      <c r="F83" s="9"/>
      <c r="G83" s="9"/>
      <c r="H83" s="9"/>
      <c r="I83" s="9"/>
      <c r="J83" s="9"/>
    </row>
    <row r="84" spans="1:10" x14ac:dyDescent="0.2">
      <c r="A84" s="4"/>
      <c r="B84" s="4"/>
      <c r="C84" s="9"/>
      <c r="D84" s="9"/>
      <c r="E84" s="9"/>
      <c r="F84" s="9"/>
      <c r="G84" s="9"/>
      <c r="H84" s="9"/>
      <c r="I84" s="9"/>
      <c r="J84" s="9"/>
    </row>
    <row r="85" spans="1:10" x14ac:dyDescent="0.2">
      <c r="A85" s="4"/>
      <c r="B85" s="4"/>
      <c r="C85" s="9"/>
      <c r="D85" s="9"/>
      <c r="E85" s="9"/>
      <c r="F85" s="9"/>
      <c r="G85" s="9"/>
      <c r="H85" s="9"/>
      <c r="I85" s="9"/>
      <c r="J85" s="9"/>
    </row>
    <row r="86" spans="1:10" x14ac:dyDescent="0.2">
      <c r="A86" s="4"/>
      <c r="B86" s="4"/>
      <c r="C86" s="9"/>
      <c r="D86" s="9"/>
      <c r="E86" s="9"/>
      <c r="F86" s="9"/>
      <c r="G86" s="9"/>
      <c r="H86" s="9"/>
      <c r="I86" s="9"/>
      <c r="J86" s="9"/>
    </row>
    <row r="87" spans="1:10" x14ac:dyDescent="0.2">
      <c r="A87" s="4"/>
      <c r="B87" s="4"/>
      <c r="C87" s="9"/>
      <c r="D87" s="9"/>
      <c r="E87" s="9"/>
      <c r="F87" s="9"/>
      <c r="G87" s="9"/>
      <c r="H87" s="9"/>
      <c r="I87" s="9"/>
      <c r="J87" s="9"/>
    </row>
    <row r="88" spans="1:10" x14ac:dyDescent="0.2">
      <c r="A88" s="4"/>
      <c r="B88" s="4"/>
      <c r="C88" s="9"/>
      <c r="D88" s="9"/>
      <c r="E88" s="9"/>
      <c r="F88" s="9"/>
      <c r="G88" s="9"/>
      <c r="H88" s="9"/>
      <c r="I88" s="9"/>
      <c r="J88" s="9"/>
    </row>
    <row r="89" spans="1:10" x14ac:dyDescent="0.2">
      <c r="A89" s="4"/>
      <c r="B89" s="4"/>
      <c r="C89" s="9"/>
      <c r="D89" s="9"/>
      <c r="E89" s="9"/>
      <c r="F89" s="9"/>
      <c r="G89" s="9"/>
      <c r="H89" s="9"/>
      <c r="I89" s="9"/>
      <c r="J89" s="9"/>
    </row>
    <row r="90" spans="1:10" x14ac:dyDescent="0.2">
      <c r="A90" s="4"/>
      <c r="B90" s="4"/>
      <c r="C90" s="9"/>
      <c r="D90" s="9"/>
      <c r="E90" s="9"/>
      <c r="F90" s="9"/>
      <c r="G90" s="9"/>
      <c r="H90" s="9"/>
      <c r="I90" s="9"/>
      <c r="J90" s="9"/>
    </row>
    <row r="91" spans="1:10" x14ac:dyDescent="0.2">
      <c r="A91" s="4"/>
      <c r="B91" s="4"/>
      <c r="C91" s="9"/>
      <c r="D91" s="9"/>
      <c r="E91" s="9"/>
      <c r="F91" s="9"/>
      <c r="G91" s="9"/>
      <c r="H91" s="9"/>
      <c r="I91" s="9"/>
      <c r="J91" s="9"/>
    </row>
    <row r="92" spans="1:10" x14ac:dyDescent="0.2">
      <c r="A92" s="4"/>
      <c r="B92" s="4"/>
      <c r="C92" s="9"/>
      <c r="D92" s="9"/>
      <c r="E92" s="9"/>
      <c r="F92" s="9"/>
      <c r="G92" s="9"/>
      <c r="H92" s="9"/>
      <c r="I92" s="9"/>
      <c r="J92" s="9"/>
    </row>
    <row r="93" spans="1:10" x14ac:dyDescent="0.2">
      <c r="A93" s="4"/>
      <c r="B93" s="4"/>
      <c r="C93" s="9"/>
      <c r="D93" s="9"/>
      <c r="E93" s="9"/>
      <c r="F93" s="9"/>
      <c r="G93" s="9"/>
      <c r="H93" s="9"/>
      <c r="I93" s="9"/>
      <c r="J93" s="9"/>
    </row>
    <row r="94" spans="1:10" x14ac:dyDescent="0.2">
      <c r="A94" s="4"/>
      <c r="B94" s="4"/>
      <c r="C94" s="9"/>
      <c r="D94" s="9"/>
      <c r="E94" s="9"/>
      <c r="F94" s="9"/>
      <c r="G94" s="9"/>
      <c r="H94" s="9"/>
      <c r="I94" s="9"/>
      <c r="J94" s="9"/>
    </row>
    <row r="95" spans="1:10" x14ac:dyDescent="0.2">
      <c r="A95" s="4"/>
      <c r="B95" s="4"/>
      <c r="C95" s="9"/>
      <c r="D95" s="9"/>
      <c r="E95" s="9"/>
      <c r="F95" s="9"/>
      <c r="G95" s="9"/>
      <c r="H95" s="9"/>
      <c r="I95" s="9"/>
      <c r="J95" s="9"/>
    </row>
  </sheetData>
  <mergeCells count="13">
    <mergeCell ref="A1:J1"/>
    <mergeCell ref="A2:J2"/>
    <mergeCell ref="A3:J3"/>
    <mergeCell ref="A8:J8"/>
    <mergeCell ref="J15:L15"/>
    <mergeCell ref="J48:M48"/>
    <mergeCell ref="J51:Q51"/>
    <mergeCell ref="J53:M54"/>
    <mergeCell ref="J16:M17"/>
    <mergeCell ref="J18:M18"/>
    <mergeCell ref="J27:P27"/>
    <mergeCell ref="J35:L35"/>
    <mergeCell ref="J36:J43"/>
  </mergeCells>
  <pageMargins left="0.75" right="0.75" top="0.75" bottom="0.75" header="0.03" footer="0.03"/>
  <pageSetup scale="36" fitToHeight="0"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J61"/>
  <sheetViews>
    <sheetView topLeftCell="A7" workbookViewId="0">
      <selection activeCell="J20" sqref="J20"/>
    </sheetView>
  </sheetViews>
  <sheetFormatPr defaultColWidth="9" defaultRowHeight="12.75" x14ac:dyDescent="0.2"/>
  <cols>
    <col min="1" max="1" width="14.6640625" bestFit="1" customWidth="1"/>
    <col min="2" max="2" width="36.33203125" bestFit="1" customWidth="1"/>
    <col min="3" max="3" width="12.6640625" customWidth="1"/>
    <col min="4" max="4" width="10.1640625" bestFit="1" customWidth="1"/>
    <col min="5" max="5" width="10.6640625" bestFit="1" customWidth="1"/>
    <col min="6" max="8" width="14.33203125" customWidth="1"/>
    <col min="9" max="9" width="11.33203125" customWidth="1"/>
    <col min="10" max="10" width="35.6640625" bestFit="1" customWidth="1"/>
  </cols>
  <sheetData>
    <row r="1" spans="1:10" ht="13.5" x14ac:dyDescent="0.2">
      <c r="A1" s="48" t="s">
        <v>0</v>
      </c>
      <c r="B1" s="48"/>
      <c r="C1" s="48"/>
      <c r="D1" s="48"/>
      <c r="E1" s="48"/>
      <c r="F1" s="48"/>
      <c r="G1" s="48"/>
      <c r="H1" s="48"/>
      <c r="I1" s="48"/>
      <c r="J1" s="48"/>
    </row>
    <row r="2" spans="1:10" x14ac:dyDescent="0.2">
      <c r="A2" s="49" t="s">
        <v>1315</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1316</v>
      </c>
      <c r="B9" s="4" t="s">
        <v>1317</v>
      </c>
      <c r="C9" s="28">
        <v>-15000</v>
      </c>
      <c r="D9" s="10">
        <v>-10615</v>
      </c>
      <c r="E9" s="10">
        <v>-15922.5</v>
      </c>
      <c r="F9" s="10">
        <v>-50000</v>
      </c>
      <c r="G9" s="10">
        <v>-38091.1</v>
      </c>
      <c r="H9" s="10">
        <v>-44910.9</v>
      </c>
      <c r="I9" s="6">
        <v>-1</v>
      </c>
      <c r="J9" s="9"/>
    </row>
    <row r="10" spans="1:10" x14ac:dyDescent="0.2">
      <c r="A10" s="40" t="s">
        <v>1318</v>
      </c>
      <c r="B10" s="4" t="s">
        <v>1319</v>
      </c>
      <c r="C10" s="9">
        <v>-15000</v>
      </c>
      <c r="D10" s="9"/>
      <c r="E10" s="10"/>
      <c r="F10" s="10">
        <v>-42000</v>
      </c>
      <c r="G10" s="10">
        <v>-25112</v>
      </c>
      <c r="H10" s="10">
        <v>-43605</v>
      </c>
      <c r="I10" s="6">
        <v>-1</v>
      </c>
      <c r="J10" s="9"/>
    </row>
    <row r="11" spans="1:10" x14ac:dyDescent="0.2">
      <c r="A11" s="40" t="s">
        <v>1320</v>
      </c>
      <c r="B11" s="4" t="s">
        <v>1321</v>
      </c>
      <c r="C11" s="9">
        <v>200</v>
      </c>
      <c r="D11" s="9"/>
      <c r="E11" s="10"/>
      <c r="F11" s="10">
        <v>200</v>
      </c>
      <c r="G11" s="10">
        <v>357.72</v>
      </c>
      <c r="H11" s="10">
        <v>499.98</v>
      </c>
      <c r="I11" s="6">
        <v>-1</v>
      </c>
      <c r="J11" s="9"/>
    </row>
    <row r="12" spans="1:10" x14ac:dyDescent="0.2">
      <c r="A12" s="40" t="s">
        <v>1322</v>
      </c>
      <c r="B12" s="4" t="s">
        <v>1323</v>
      </c>
      <c r="C12" s="9">
        <v>2100</v>
      </c>
      <c r="D12" s="10">
        <v>999.5</v>
      </c>
      <c r="E12" s="10">
        <v>1499.25</v>
      </c>
      <c r="F12" s="10">
        <v>2100</v>
      </c>
      <c r="G12" s="10">
        <v>2110.8000000000002</v>
      </c>
      <c r="H12" s="10">
        <v>2110.8000000000002</v>
      </c>
      <c r="I12" s="6">
        <v>-1</v>
      </c>
      <c r="J12" s="9"/>
    </row>
    <row r="13" spans="1:10" x14ac:dyDescent="0.2">
      <c r="A13" s="40" t="s">
        <v>1324</v>
      </c>
      <c r="B13" s="4" t="s">
        <v>1325</v>
      </c>
      <c r="C13" s="28">
        <v>20000</v>
      </c>
      <c r="D13" s="9"/>
      <c r="E13" s="10"/>
      <c r="F13" s="10">
        <v>65000</v>
      </c>
      <c r="G13" s="10">
        <v>78587.02</v>
      </c>
      <c r="H13" s="10">
        <v>95051.67</v>
      </c>
      <c r="I13" s="6">
        <v>-1</v>
      </c>
      <c r="J13" s="9" t="s">
        <v>1326</v>
      </c>
    </row>
    <row r="14" spans="1:10" x14ac:dyDescent="0.2">
      <c r="A14" s="40" t="s">
        <v>1327</v>
      </c>
      <c r="B14" s="4" t="s">
        <v>1328</v>
      </c>
      <c r="C14" s="9">
        <v>0</v>
      </c>
      <c r="D14" s="9"/>
      <c r="E14" s="10"/>
      <c r="F14" s="10">
        <v>500</v>
      </c>
      <c r="G14" s="10"/>
      <c r="H14" s="10">
        <v>666.09</v>
      </c>
      <c r="I14" s="6">
        <v>-1</v>
      </c>
      <c r="J14" s="9" t="s">
        <v>1329</v>
      </c>
    </row>
    <row r="15" spans="1:10" x14ac:dyDescent="0.2">
      <c r="A15" s="40" t="s">
        <v>1330</v>
      </c>
      <c r="B15" s="4" t="s">
        <v>1331</v>
      </c>
      <c r="C15" s="28">
        <v>15000</v>
      </c>
      <c r="D15" s="9"/>
      <c r="E15" s="10"/>
      <c r="F15" s="10">
        <v>23000</v>
      </c>
      <c r="G15" s="10">
        <v>28000</v>
      </c>
      <c r="H15" s="10">
        <v>26400</v>
      </c>
      <c r="I15" s="6">
        <v>-1</v>
      </c>
      <c r="J15" s="9" t="s">
        <v>1332</v>
      </c>
    </row>
    <row r="16" spans="1:10" x14ac:dyDescent="0.2">
      <c r="A16" s="40" t="s">
        <v>1333</v>
      </c>
      <c r="B16" s="4" t="s">
        <v>1334</v>
      </c>
      <c r="C16" s="28">
        <v>1200</v>
      </c>
      <c r="D16" s="9"/>
      <c r="E16" s="10"/>
      <c r="F16" s="10">
        <v>1200</v>
      </c>
      <c r="G16" s="9"/>
      <c r="H16" s="9"/>
      <c r="I16" s="6">
        <v>-1</v>
      </c>
      <c r="J16" s="9"/>
    </row>
    <row r="17" spans="1:10" x14ac:dyDescent="0.2">
      <c r="A17" s="40" t="s">
        <v>1335</v>
      </c>
      <c r="B17" s="4" t="s">
        <v>1336</v>
      </c>
      <c r="C17" s="28">
        <v>5000</v>
      </c>
      <c r="D17" s="10">
        <v>3724</v>
      </c>
      <c r="E17" s="10">
        <v>5586</v>
      </c>
      <c r="F17" s="10">
        <v>5000</v>
      </c>
      <c r="G17" s="10">
        <v>2969.64</v>
      </c>
      <c r="H17" s="10">
        <v>10794.72</v>
      </c>
      <c r="I17" s="6">
        <v>-1</v>
      </c>
      <c r="J17" s="9"/>
    </row>
    <row r="18" spans="1:10" x14ac:dyDescent="0.2">
      <c r="A18" s="40" t="s">
        <v>1337</v>
      </c>
      <c r="B18" s="4" t="s">
        <v>1338</v>
      </c>
      <c r="C18" s="9">
        <v>200</v>
      </c>
      <c r="D18" s="9"/>
      <c r="E18" s="10"/>
      <c r="F18" s="10">
        <v>200</v>
      </c>
      <c r="G18" s="9"/>
      <c r="H18" s="9"/>
      <c r="I18" s="6">
        <v>-1</v>
      </c>
      <c r="J18" s="9"/>
    </row>
    <row r="19" spans="1:10" x14ac:dyDescent="0.2">
      <c r="A19" s="40" t="s">
        <v>1339</v>
      </c>
      <c r="B19" s="4" t="s">
        <v>1340</v>
      </c>
      <c r="C19" s="9">
        <v>400</v>
      </c>
      <c r="D19" s="9"/>
      <c r="E19" s="10"/>
      <c r="F19" s="10">
        <v>400</v>
      </c>
      <c r="G19" s="10">
        <v>399</v>
      </c>
      <c r="H19" s="10">
        <v>30</v>
      </c>
      <c r="I19" s="6">
        <v>-1</v>
      </c>
      <c r="J19" s="9"/>
    </row>
    <row r="20" spans="1:10" x14ac:dyDescent="0.2">
      <c r="A20" s="40" t="s">
        <v>1341</v>
      </c>
      <c r="B20" s="4" t="s">
        <v>1342</v>
      </c>
      <c r="C20" s="9">
        <v>500</v>
      </c>
      <c r="D20" s="9"/>
      <c r="E20" s="10"/>
      <c r="F20" s="10">
        <v>500</v>
      </c>
      <c r="G20" s="10">
        <v>594.16</v>
      </c>
      <c r="H20" s="10">
        <v>200.68</v>
      </c>
      <c r="I20" s="6">
        <v>-1</v>
      </c>
      <c r="J20" s="9"/>
    </row>
    <row r="21" spans="1:10" x14ac:dyDescent="0.2">
      <c r="A21" s="40" t="s">
        <v>1343</v>
      </c>
      <c r="B21" s="4" t="s">
        <v>1344</v>
      </c>
      <c r="C21" s="9">
        <v>1000</v>
      </c>
      <c r="D21" s="10">
        <v>20</v>
      </c>
      <c r="E21" s="10">
        <v>30</v>
      </c>
      <c r="F21" s="10">
        <v>1000</v>
      </c>
      <c r="G21" s="10">
        <v>2034.38</v>
      </c>
      <c r="H21" s="10">
        <v>3229.8</v>
      </c>
      <c r="I21" s="6">
        <v>-1</v>
      </c>
      <c r="J21" s="9"/>
    </row>
    <row r="22" spans="1:10" x14ac:dyDescent="0.2">
      <c r="A22" s="40" t="s">
        <v>1345</v>
      </c>
      <c r="B22" s="4" t="s">
        <v>1346</v>
      </c>
      <c r="C22" s="9">
        <v>200</v>
      </c>
      <c r="D22" s="10">
        <v>147.12</v>
      </c>
      <c r="E22" s="10">
        <v>220.68</v>
      </c>
      <c r="F22" s="10">
        <v>200</v>
      </c>
      <c r="G22" s="9"/>
      <c r="H22" s="9"/>
      <c r="I22" s="6">
        <v>-1</v>
      </c>
      <c r="J22" s="9"/>
    </row>
    <row r="23" spans="1:10" x14ac:dyDescent="0.2">
      <c r="A23" s="40" t="s">
        <v>1347</v>
      </c>
      <c r="B23" s="4" t="s">
        <v>1348</v>
      </c>
      <c r="C23" s="9">
        <v>5000</v>
      </c>
      <c r="D23" s="10">
        <v>-26.47</v>
      </c>
      <c r="E23" s="10">
        <v>-39.704999999999998</v>
      </c>
      <c r="F23" s="10">
        <v>12000</v>
      </c>
      <c r="G23" s="10">
        <v>20648.099999999999</v>
      </c>
      <c r="H23" s="10">
        <v>19049.63</v>
      </c>
      <c r="I23" s="6">
        <v>-1</v>
      </c>
      <c r="J23" s="9" t="s">
        <v>1349</v>
      </c>
    </row>
    <row r="24" spans="1:10" x14ac:dyDescent="0.2">
      <c r="A24" s="40" t="s">
        <v>1350</v>
      </c>
      <c r="B24" s="4" t="s">
        <v>1351</v>
      </c>
      <c r="C24" s="9">
        <v>2600</v>
      </c>
      <c r="D24" s="10">
        <v>283.10000000000002</v>
      </c>
      <c r="E24" s="10">
        <v>424.65</v>
      </c>
      <c r="F24" s="10">
        <v>1500</v>
      </c>
      <c r="G24" s="10">
        <v>2142.6</v>
      </c>
      <c r="H24" s="10">
        <v>3465</v>
      </c>
      <c r="I24" s="6">
        <v>-1</v>
      </c>
      <c r="J24" s="9" t="s">
        <v>1352</v>
      </c>
    </row>
    <row r="25" spans="1:10" x14ac:dyDescent="0.2">
      <c r="A25" s="40" t="s">
        <v>1353</v>
      </c>
      <c r="B25" s="4" t="s">
        <v>1354</v>
      </c>
      <c r="C25" s="9">
        <v>1000</v>
      </c>
      <c r="D25" s="9"/>
      <c r="E25" s="10"/>
      <c r="F25" s="10">
        <v>1800</v>
      </c>
      <c r="G25" s="10">
        <v>3158.87</v>
      </c>
      <c r="H25" s="10">
        <v>217.6</v>
      </c>
      <c r="I25" s="6">
        <v>-1</v>
      </c>
      <c r="J25" s="9"/>
    </row>
    <row r="26" spans="1:10" x14ac:dyDescent="0.2">
      <c r="A26" s="40" t="s">
        <v>1355</v>
      </c>
      <c r="B26" s="4" t="s">
        <v>1356</v>
      </c>
      <c r="C26" s="28">
        <v>120000</v>
      </c>
      <c r="D26" s="10">
        <v>76742.929999999993</v>
      </c>
      <c r="E26" s="10">
        <v>115114.395</v>
      </c>
      <c r="F26" s="10">
        <v>125000</v>
      </c>
      <c r="G26" s="10">
        <v>131503.95000000001</v>
      </c>
      <c r="H26" s="10">
        <v>131040.04</v>
      </c>
      <c r="I26" s="6">
        <v>-1</v>
      </c>
      <c r="J26" s="9" t="s">
        <v>1357</v>
      </c>
    </row>
    <row r="27" spans="1:10" x14ac:dyDescent="0.2">
      <c r="A27" s="40" t="s">
        <v>1358</v>
      </c>
      <c r="B27" s="4" t="s">
        <v>1359</v>
      </c>
      <c r="C27" s="28">
        <v>10000</v>
      </c>
      <c r="D27" s="10">
        <v>6339.96</v>
      </c>
      <c r="E27" s="10">
        <v>9509.94</v>
      </c>
      <c r="F27" s="10">
        <v>9375</v>
      </c>
      <c r="G27" s="10">
        <v>10298.51</v>
      </c>
      <c r="H27" s="10">
        <v>9775.9699999999993</v>
      </c>
      <c r="I27" s="6">
        <v>-1</v>
      </c>
      <c r="J27" s="9"/>
    </row>
    <row r="28" spans="1:10" x14ac:dyDescent="0.2">
      <c r="A28" s="40" t="s">
        <v>1360</v>
      </c>
      <c r="B28" s="4" t="s">
        <v>1361</v>
      </c>
      <c r="C28" s="9"/>
      <c r="D28" s="9"/>
      <c r="E28" s="10"/>
      <c r="F28" s="9"/>
      <c r="G28" s="10">
        <v>3788.25</v>
      </c>
      <c r="H28" s="10">
        <v>6881.59</v>
      </c>
      <c r="I28" s="6">
        <v>0</v>
      </c>
      <c r="J28" s="9"/>
    </row>
    <row r="29" spans="1:10" x14ac:dyDescent="0.2">
      <c r="A29" s="40" t="s">
        <v>1362</v>
      </c>
      <c r="B29" s="4" t="s">
        <v>1363</v>
      </c>
      <c r="C29" s="9">
        <v>4700</v>
      </c>
      <c r="D29" s="10">
        <v>3165.38</v>
      </c>
      <c r="E29" s="10">
        <v>4748.07</v>
      </c>
      <c r="F29" s="10">
        <v>6500</v>
      </c>
      <c r="G29" s="10">
        <v>6105.69</v>
      </c>
      <c r="H29" s="10">
        <v>7854.69</v>
      </c>
      <c r="I29" s="6">
        <v>-1</v>
      </c>
      <c r="J29" s="9"/>
    </row>
    <row r="30" spans="1:10" x14ac:dyDescent="0.2">
      <c r="A30" s="40" t="s">
        <v>1364</v>
      </c>
      <c r="B30" s="4" t="s">
        <v>1365</v>
      </c>
      <c r="C30" s="9"/>
      <c r="D30" s="9"/>
      <c r="E30" s="10"/>
      <c r="F30" s="9"/>
      <c r="G30" s="10">
        <v>4501.51</v>
      </c>
      <c r="H30" s="10"/>
      <c r="I30" s="6">
        <v>0</v>
      </c>
      <c r="J30" s="9"/>
    </row>
    <row r="31" spans="1:10" x14ac:dyDescent="0.2">
      <c r="A31" s="40"/>
      <c r="B31" s="4"/>
      <c r="C31" s="11"/>
      <c r="D31" s="11"/>
      <c r="E31" s="11"/>
      <c r="F31" s="11"/>
      <c r="G31" s="11"/>
      <c r="H31" s="11"/>
      <c r="I31" s="11"/>
      <c r="J31" s="11"/>
    </row>
    <row r="32" spans="1:10" x14ac:dyDescent="0.2">
      <c r="A32" s="40"/>
      <c r="B32" s="4" t="s">
        <v>32</v>
      </c>
      <c r="C32" s="28">
        <f>SUM(C9:C30)</f>
        <v>159100</v>
      </c>
      <c r="D32" s="10">
        <v>80780.52</v>
      </c>
      <c r="E32" s="10">
        <v>121170.78</v>
      </c>
      <c r="F32" s="10">
        <v>163475</v>
      </c>
      <c r="G32" s="10">
        <v>233997.1</v>
      </c>
      <c r="H32" s="10">
        <v>228752.36</v>
      </c>
      <c r="I32" s="6">
        <v>-1</v>
      </c>
      <c r="J32" s="9"/>
    </row>
    <row r="33" spans="1:10" x14ac:dyDescent="0.2">
      <c r="A33" s="7"/>
      <c r="B33" s="7"/>
      <c r="C33" s="8"/>
      <c r="D33" s="8"/>
      <c r="E33" s="8"/>
      <c r="F33" s="8"/>
      <c r="G33" s="8"/>
      <c r="H33" s="8"/>
      <c r="I33" s="8"/>
      <c r="J33" s="8"/>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row r="56" spans="1:10" x14ac:dyDescent="0.2">
      <c r="A56" s="4"/>
      <c r="B56" s="4"/>
      <c r="C56" s="9"/>
      <c r="D56" s="9"/>
      <c r="E56" s="9"/>
      <c r="F56" s="9"/>
      <c r="G56" s="9"/>
      <c r="H56" s="9"/>
      <c r="I56" s="9"/>
      <c r="J56" s="9"/>
    </row>
    <row r="57" spans="1:10" x14ac:dyDescent="0.2">
      <c r="A57" s="4"/>
      <c r="B57" s="4"/>
      <c r="C57" s="9"/>
      <c r="D57" s="9"/>
      <c r="E57" s="9"/>
      <c r="F57" s="9"/>
      <c r="G57" s="9"/>
      <c r="H57" s="9"/>
      <c r="I57" s="9"/>
      <c r="J57" s="9"/>
    </row>
    <row r="58" spans="1:10" x14ac:dyDescent="0.2">
      <c r="A58" s="4"/>
      <c r="B58" s="4"/>
      <c r="C58" s="9"/>
      <c r="D58" s="9"/>
      <c r="E58" s="9"/>
      <c r="F58" s="9"/>
      <c r="G58" s="9"/>
      <c r="H58" s="9"/>
      <c r="I58" s="9"/>
      <c r="J58" s="9"/>
    </row>
    <row r="59" spans="1:10" x14ac:dyDescent="0.2">
      <c r="A59" s="4"/>
      <c r="B59" s="4"/>
      <c r="C59" s="9"/>
      <c r="D59" s="9"/>
      <c r="E59" s="9"/>
      <c r="F59" s="9"/>
      <c r="G59" s="9"/>
      <c r="H59" s="9"/>
      <c r="I59" s="9"/>
      <c r="J59" s="9"/>
    </row>
    <row r="60" spans="1:10" x14ac:dyDescent="0.2">
      <c r="A60" s="4"/>
      <c r="B60" s="4"/>
      <c r="C60" s="9"/>
      <c r="D60" s="9"/>
      <c r="E60" s="9"/>
      <c r="F60" s="9"/>
      <c r="G60" s="9"/>
      <c r="H60" s="9"/>
      <c r="I60" s="9"/>
      <c r="J60" s="9"/>
    </row>
    <row r="61" spans="1:10" x14ac:dyDescent="0.2">
      <c r="A61" s="4"/>
      <c r="B61" s="4"/>
      <c r="C61" s="9"/>
      <c r="D61" s="9"/>
      <c r="E61" s="9"/>
      <c r="F61" s="9"/>
      <c r="G61" s="9"/>
      <c r="H61" s="9"/>
      <c r="I61" s="9"/>
      <c r="J61" s="9"/>
    </row>
  </sheetData>
  <mergeCells count="4">
    <mergeCell ref="A1:J1"/>
    <mergeCell ref="A2:J2"/>
    <mergeCell ref="A3:J3"/>
    <mergeCell ref="A8:J8"/>
  </mergeCells>
  <pageMargins left="0.75" right="0.75" top="0.75" bottom="0.75" header="0.03" footer="0.03"/>
  <pageSetup scale="59" fitToHeight="0"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J62"/>
  <sheetViews>
    <sheetView workbookViewId="0">
      <selection activeCell="F36" sqref="F36"/>
    </sheetView>
  </sheetViews>
  <sheetFormatPr defaultColWidth="9" defaultRowHeight="12.75" x14ac:dyDescent="0.2"/>
  <cols>
    <col min="1" max="1" width="14.6640625" bestFit="1" customWidth="1"/>
    <col min="2" max="2" width="34.1640625" bestFit="1" customWidth="1"/>
    <col min="3" max="3" width="12.6640625" customWidth="1"/>
    <col min="4" max="5" width="10.6640625" bestFit="1" customWidth="1"/>
    <col min="6" max="8" width="14.33203125" customWidth="1"/>
    <col min="9" max="9" width="11.33203125" customWidth="1"/>
    <col min="10" max="10" width="88.33203125" bestFit="1" customWidth="1"/>
  </cols>
  <sheetData>
    <row r="1" spans="1:10" ht="13.5" x14ac:dyDescent="0.2">
      <c r="A1" s="48" t="s">
        <v>0</v>
      </c>
      <c r="B1" s="48"/>
      <c r="C1" s="48"/>
      <c r="D1" s="48"/>
      <c r="E1" s="48"/>
      <c r="F1" s="48"/>
      <c r="G1" s="48"/>
      <c r="H1" s="48"/>
      <c r="I1" s="48"/>
      <c r="J1" s="48"/>
    </row>
    <row r="2" spans="1:10" x14ac:dyDescent="0.2">
      <c r="A2" s="49" t="s">
        <v>1366</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1367</v>
      </c>
      <c r="B9" s="4" t="s">
        <v>1368</v>
      </c>
      <c r="C9" s="16">
        <v>-500</v>
      </c>
      <c r="D9" s="9"/>
      <c r="E9" s="10"/>
      <c r="F9" s="10">
        <v>-4000</v>
      </c>
      <c r="G9" s="10">
        <v>-1500</v>
      </c>
      <c r="H9" s="10">
        <v>-1900</v>
      </c>
      <c r="I9" s="6">
        <v>-1</v>
      </c>
      <c r="J9" s="13"/>
    </row>
    <row r="10" spans="1:10" x14ac:dyDescent="0.2">
      <c r="A10" s="40" t="s">
        <v>1369</v>
      </c>
      <c r="B10" s="4" t="s">
        <v>1370</v>
      </c>
      <c r="C10" s="16">
        <v>-290000</v>
      </c>
      <c r="D10" s="9"/>
      <c r="E10" s="10"/>
      <c r="F10" s="10">
        <v>-180000</v>
      </c>
      <c r="G10" s="10">
        <v>-318347.58</v>
      </c>
      <c r="H10" s="10">
        <v>-299427.92</v>
      </c>
      <c r="I10" s="6">
        <v>-1</v>
      </c>
      <c r="J10" s="13"/>
    </row>
    <row r="11" spans="1:10" x14ac:dyDescent="0.2">
      <c r="A11" s="40" t="s">
        <v>1371</v>
      </c>
      <c r="B11" s="4" t="s">
        <v>1372</v>
      </c>
      <c r="C11" s="16">
        <v>-5000</v>
      </c>
      <c r="D11" s="9"/>
      <c r="E11" s="10"/>
      <c r="F11" s="10">
        <v>-5400</v>
      </c>
      <c r="G11" s="10">
        <v>-4272</v>
      </c>
      <c r="H11" s="10">
        <v>-5411</v>
      </c>
      <c r="I11" s="6">
        <v>-1</v>
      </c>
      <c r="J11" s="13"/>
    </row>
    <row r="12" spans="1:10" x14ac:dyDescent="0.2">
      <c r="A12" s="40" t="s">
        <v>1373</v>
      </c>
      <c r="B12" s="4" t="s">
        <v>1374</v>
      </c>
      <c r="C12" s="16">
        <v>-26000</v>
      </c>
      <c r="D12" s="9"/>
      <c r="E12" s="10"/>
      <c r="F12" s="10">
        <v>-26000</v>
      </c>
      <c r="G12" s="10">
        <v>-43742.63</v>
      </c>
      <c r="H12" s="10">
        <v>26275.19</v>
      </c>
      <c r="I12" s="6">
        <v>-1</v>
      </c>
      <c r="J12" s="13"/>
    </row>
    <row r="13" spans="1:10" x14ac:dyDescent="0.2">
      <c r="A13" s="40" t="s">
        <v>1375</v>
      </c>
      <c r="B13" s="4" t="s">
        <v>1376</v>
      </c>
      <c r="C13" s="16"/>
      <c r="D13" s="9"/>
      <c r="E13" s="10"/>
      <c r="F13" s="9"/>
      <c r="G13" s="10">
        <v>-105.61</v>
      </c>
      <c r="H13" s="10">
        <v>-118</v>
      </c>
      <c r="I13" s="6">
        <v>0</v>
      </c>
      <c r="J13" s="13"/>
    </row>
    <row r="14" spans="1:10" x14ac:dyDescent="0.2">
      <c r="A14" s="40" t="s">
        <v>1377</v>
      </c>
      <c r="B14" s="4" t="s">
        <v>1378</v>
      </c>
      <c r="C14" s="16">
        <v>-24000</v>
      </c>
      <c r="D14" s="10">
        <v>-3809.39</v>
      </c>
      <c r="E14" s="10">
        <v>-5714.085</v>
      </c>
      <c r="F14" s="10">
        <v>-25000</v>
      </c>
      <c r="G14" s="10">
        <v>-24419.34</v>
      </c>
      <c r="H14" s="10">
        <v>-21591.33</v>
      </c>
      <c r="I14" s="6">
        <v>-1</v>
      </c>
      <c r="J14" s="13"/>
    </row>
    <row r="15" spans="1:10" x14ac:dyDescent="0.2">
      <c r="A15" s="40" t="s">
        <v>1379</v>
      </c>
      <c r="B15" s="4" t="s">
        <v>1380</v>
      </c>
      <c r="C15" s="13">
        <v>1500</v>
      </c>
      <c r="D15" s="10">
        <v>453.63</v>
      </c>
      <c r="E15" s="10">
        <v>680.44500000000005</v>
      </c>
      <c r="F15" s="10">
        <v>1500</v>
      </c>
      <c r="G15" s="10">
        <v>841.7</v>
      </c>
      <c r="H15" s="10">
        <v>1315.96</v>
      </c>
      <c r="I15" s="6">
        <v>-1</v>
      </c>
      <c r="J15" s="13"/>
    </row>
    <row r="16" spans="1:10" x14ac:dyDescent="0.2">
      <c r="A16" s="40" t="s">
        <v>1381</v>
      </c>
      <c r="B16" s="4" t="s">
        <v>1382</v>
      </c>
      <c r="C16" s="13">
        <v>300</v>
      </c>
      <c r="D16" s="9"/>
      <c r="E16" s="10"/>
      <c r="F16" s="10">
        <v>300</v>
      </c>
      <c r="G16" s="9"/>
      <c r="H16" s="9"/>
      <c r="I16" s="6">
        <v>-1</v>
      </c>
      <c r="J16" s="13"/>
    </row>
    <row r="17" spans="1:10" x14ac:dyDescent="0.2">
      <c r="A17" s="40" t="s">
        <v>1383</v>
      </c>
      <c r="B17" s="4" t="s">
        <v>1384</v>
      </c>
      <c r="C17" s="13">
        <v>6000</v>
      </c>
      <c r="D17" s="10">
        <v>4070.39</v>
      </c>
      <c r="E17" s="10">
        <v>6105.585</v>
      </c>
      <c r="F17" s="10">
        <v>5500</v>
      </c>
      <c r="G17" s="10">
        <v>9058.93</v>
      </c>
      <c r="H17" s="10">
        <v>9469.32</v>
      </c>
      <c r="I17" s="6">
        <v>-1</v>
      </c>
      <c r="J17" s="13"/>
    </row>
    <row r="18" spans="1:10" x14ac:dyDescent="0.2">
      <c r="A18" s="40" t="s">
        <v>1385</v>
      </c>
      <c r="B18" s="4" t="s">
        <v>1386</v>
      </c>
      <c r="C18" s="13">
        <v>300</v>
      </c>
      <c r="D18" s="9"/>
      <c r="E18" s="10"/>
      <c r="F18" s="10">
        <v>300</v>
      </c>
      <c r="G18" s="9"/>
      <c r="H18" s="9"/>
      <c r="I18" s="6">
        <v>-1</v>
      </c>
      <c r="J18" s="13"/>
    </row>
    <row r="19" spans="1:10" x14ac:dyDescent="0.2">
      <c r="A19" s="40" t="s">
        <v>1387</v>
      </c>
      <c r="B19" s="4" t="s">
        <v>1388</v>
      </c>
      <c r="C19" s="13">
        <v>1000</v>
      </c>
      <c r="D19" s="9"/>
      <c r="E19" s="10"/>
      <c r="F19" s="10">
        <v>400</v>
      </c>
      <c r="G19" s="9"/>
      <c r="H19" s="9"/>
      <c r="I19" s="6">
        <v>-1</v>
      </c>
      <c r="J19" s="13" t="s">
        <v>1389</v>
      </c>
    </row>
    <row r="20" spans="1:10" x14ac:dyDescent="0.2">
      <c r="A20" s="40" t="s">
        <v>1390</v>
      </c>
      <c r="B20" s="4" t="s">
        <v>1391</v>
      </c>
      <c r="C20" s="13">
        <v>4000</v>
      </c>
      <c r="D20" s="10">
        <v>2725.2</v>
      </c>
      <c r="E20" s="10">
        <v>4087.8</v>
      </c>
      <c r="F20" s="10">
        <v>3800</v>
      </c>
      <c r="G20" s="10">
        <v>3925.8</v>
      </c>
      <c r="H20" s="10">
        <v>3798.9</v>
      </c>
      <c r="I20" s="6">
        <v>-1</v>
      </c>
      <c r="J20" s="13"/>
    </row>
    <row r="21" spans="1:10" x14ac:dyDescent="0.2">
      <c r="A21" s="40" t="s">
        <v>1392</v>
      </c>
      <c r="B21" s="4" t="s">
        <v>1393</v>
      </c>
      <c r="C21" s="13">
        <v>7000</v>
      </c>
      <c r="D21" s="10">
        <v>500.81</v>
      </c>
      <c r="E21" s="10">
        <v>751.21500000000003</v>
      </c>
      <c r="F21" s="10">
        <v>5000</v>
      </c>
      <c r="G21" s="10">
        <v>1185.71</v>
      </c>
      <c r="H21" s="10">
        <v>7141.09</v>
      </c>
      <c r="I21" s="6">
        <v>-1</v>
      </c>
      <c r="J21" s="13" t="s">
        <v>1394</v>
      </c>
    </row>
    <row r="22" spans="1:10" x14ac:dyDescent="0.2">
      <c r="A22" s="40" t="s">
        <v>1395</v>
      </c>
      <c r="B22" s="4" t="s">
        <v>1396</v>
      </c>
      <c r="C22" s="13">
        <v>14000</v>
      </c>
      <c r="D22" s="10">
        <v>6799.81</v>
      </c>
      <c r="E22" s="10">
        <v>10199.715</v>
      </c>
      <c r="F22" s="10">
        <v>23000</v>
      </c>
      <c r="G22" s="10">
        <v>17882.36</v>
      </c>
      <c r="H22" s="10">
        <v>27744.880000000001</v>
      </c>
      <c r="I22" s="6">
        <v>-1</v>
      </c>
      <c r="J22" s="13" t="s">
        <v>1397</v>
      </c>
    </row>
    <row r="23" spans="1:10" x14ac:dyDescent="0.2">
      <c r="A23" s="40" t="s">
        <v>1398</v>
      </c>
      <c r="B23" s="4" t="s">
        <v>1399</v>
      </c>
      <c r="C23" s="13">
        <v>1000</v>
      </c>
      <c r="D23" s="10">
        <v>179.95</v>
      </c>
      <c r="E23" s="10">
        <v>269.92500000000001</v>
      </c>
      <c r="F23" s="10">
        <v>300</v>
      </c>
      <c r="G23" s="9"/>
      <c r="H23" s="10">
        <v>263.44</v>
      </c>
      <c r="I23" s="6">
        <v>-1</v>
      </c>
      <c r="J23" s="13" t="s">
        <v>1400</v>
      </c>
    </row>
    <row r="24" spans="1:10" x14ac:dyDescent="0.2">
      <c r="A24" s="40" t="s">
        <v>1401</v>
      </c>
      <c r="B24" s="4" t="s">
        <v>1402</v>
      </c>
      <c r="C24" s="13">
        <v>6000</v>
      </c>
      <c r="D24" s="10"/>
      <c r="E24" s="10"/>
      <c r="F24" s="10">
        <v>250</v>
      </c>
      <c r="G24" s="10">
        <v>8782.86</v>
      </c>
      <c r="H24" s="10">
        <v>8102.08</v>
      </c>
      <c r="I24" s="6">
        <v>-1</v>
      </c>
      <c r="J24" s="13" t="s">
        <v>1403</v>
      </c>
    </row>
    <row r="25" spans="1:10" x14ac:dyDescent="0.2">
      <c r="A25" s="40" t="s">
        <v>1404</v>
      </c>
      <c r="B25" s="4" t="s">
        <v>1405</v>
      </c>
      <c r="C25" s="13">
        <v>9000</v>
      </c>
      <c r="D25" s="10">
        <v>1898.69</v>
      </c>
      <c r="E25" s="10">
        <v>2848.0349999999999</v>
      </c>
      <c r="F25" s="10">
        <v>3000</v>
      </c>
      <c r="G25" s="10">
        <v>2911.94</v>
      </c>
      <c r="H25" s="10">
        <v>11646.85</v>
      </c>
      <c r="I25" s="6">
        <v>-1</v>
      </c>
      <c r="J25" s="13" t="s">
        <v>1406</v>
      </c>
    </row>
    <row r="26" spans="1:10" x14ac:dyDescent="0.2">
      <c r="A26" s="40" t="s">
        <v>1407</v>
      </c>
      <c r="B26" s="4" t="s">
        <v>1408</v>
      </c>
      <c r="C26" s="13">
        <v>6000</v>
      </c>
      <c r="D26" s="10">
        <v>2214.25</v>
      </c>
      <c r="E26" s="10">
        <v>3321.375</v>
      </c>
      <c r="F26" s="10">
        <v>5700</v>
      </c>
      <c r="G26" s="10">
        <v>4385.08</v>
      </c>
      <c r="H26" s="10">
        <v>6011.71</v>
      </c>
      <c r="I26" s="6">
        <v>-1</v>
      </c>
      <c r="J26" s="13"/>
    </row>
    <row r="27" spans="1:10" x14ac:dyDescent="0.2">
      <c r="A27" s="40" t="s">
        <v>1409</v>
      </c>
      <c r="B27" s="4" t="s">
        <v>1410</v>
      </c>
      <c r="C27" s="13">
        <v>236000</v>
      </c>
      <c r="D27" s="10">
        <v>146045.57</v>
      </c>
      <c r="E27" s="10">
        <v>219068.35500000001</v>
      </c>
      <c r="F27" s="10">
        <v>236000</v>
      </c>
      <c r="G27" s="10">
        <v>232656.22</v>
      </c>
      <c r="H27" s="10">
        <v>225050.98</v>
      </c>
      <c r="I27" s="6">
        <v>-1</v>
      </c>
      <c r="J27" s="13"/>
    </row>
    <row r="28" spans="1:10" x14ac:dyDescent="0.2">
      <c r="A28" s="40" t="s">
        <v>1411</v>
      </c>
      <c r="B28" s="4" t="s">
        <v>1412</v>
      </c>
      <c r="C28" s="13">
        <v>18500</v>
      </c>
      <c r="D28" s="10">
        <v>10462.48</v>
      </c>
      <c r="E28" s="10">
        <v>15693.72</v>
      </c>
      <c r="F28" s="10">
        <v>16100</v>
      </c>
      <c r="G28" s="10">
        <v>18505.150000000001</v>
      </c>
      <c r="H28" s="10">
        <v>17334.259999999998</v>
      </c>
      <c r="I28" s="6">
        <v>-1</v>
      </c>
      <c r="J28" s="13"/>
    </row>
    <row r="29" spans="1:10" x14ac:dyDescent="0.2">
      <c r="A29" s="40" t="s">
        <v>1413</v>
      </c>
      <c r="B29" s="4" t="s">
        <v>1414</v>
      </c>
      <c r="C29" s="13">
        <v>400</v>
      </c>
      <c r="D29" s="9"/>
      <c r="E29" s="10"/>
      <c r="F29" s="10">
        <v>400</v>
      </c>
      <c r="G29" s="10">
        <v>45.2</v>
      </c>
      <c r="H29" s="10"/>
      <c r="I29" s="6">
        <v>-1</v>
      </c>
      <c r="J29" s="13"/>
    </row>
    <row r="30" spans="1:10" x14ac:dyDescent="0.2">
      <c r="A30" s="40" t="s">
        <v>1415</v>
      </c>
      <c r="B30" s="4" t="s">
        <v>1416</v>
      </c>
      <c r="C30" s="13">
        <v>14500</v>
      </c>
      <c r="D30" s="9"/>
      <c r="E30" s="10"/>
      <c r="F30" s="10">
        <v>14500</v>
      </c>
      <c r="G30" s="10">
        <v>14500</v>
      </c>
      <c r="H30" s="10">
        <v>14500</v>
      </c>
      <c r="I30" s="6">
        <v>-1</v>
      </c>
      <c r="J30" s="13"/>
    </row>
    <row r="31" spans="1:10" x14ac:dyDescent="0.2">
      <c r="A31" s="40" t="s">
        <v>1417</v>
      </c>
      <c r="B31" s="4" t="s">
        <v>1418</v>
      </c>
      <c r="C31" s="13">
        <v>16000</v>
      </c>
      <c r="D31" s="10">
        <v>11925.56</v>
      </c>
      <c r="E31" s="10">
        <v>17888.34</v>
      </c>
      <c r="F31" s="10">
        <v>36000</v>
      </c>
      <c r="G31" s="10">
        <v>44666.75</v>
      </c>
      <c r="H31" s="10">
        <v>37652.44</v>
      </c>
      <c r="I31" s="6">
        <v>-1</v>
      </c>
      <c r="J31" s="13"/>
    </row>
    <row r="32" spans="1:10" x14ac:dyDescent="0.2">
      <c r="A32" s="40"/>
      <c r="B32" s="4"/>
      <c r="C32" s="11"/>
      <c r="D32" s="11"/>
      <c r="E32" s="11"/>
      <c r="F32" s="11"/>
      <c r="G32" s="11"/>
      <c r="H32" s="11"/>
      <c r="I32" s="11"/>
      <c r="J32" s="11"/>
    </row>
    <row r="33" spans="1:10" x14ac:dyDescent="0.2">
      <c r="A33" s="40"/>
      <c r="B33" s="4" t="s">
        <v>32</v>
      </c>
      <c r="C33" s="17">
        <f>SUM(C9:C31)</f>
        <v>-4000</v>
      </c>
      <c r="D33" s="10">
        <v>183466.95</v>
      </c>
      <c r="E33" s="10">
        <v>275200.42499999999</v>
      </c>
      <c r="F33" s="10">
        <v>111650</v>
      </c>
      <c r="G33" s="10">
        <v>-33039.46</v>
      </c>
      <c r="H33" s="10">
        <v>67858.850000000006</v>
      </c>
      <c r="I33" s="6">
        <v>-1</v>
      </c>
      <c r="J33" s="9"/>
    </row>
    <row r="34" spans="1:10" x14ac:dyDescent="0.2">
      <c r="A34" s="7"/>
      <c r="B34" s="7"/>
      <c r="C34" s="8"/>
      <c r="D34" s="8"/>
      <c r="E34" s="8"/>
      <c r="F34" s="8"/>
      <c r="G34" s="8"/>
      <c r="H34" s="8"/>
      <c r="I34" s="8"/>
      <c r="J34" s="8"/>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row r="56" spans="1:10" x14ac:dyDescent="0.2">
      <c r="A56" s="4"/>
      <c r="B56" s="4"/>
      <c r="C56" s="9"/>
      <c r="D56" s="9"/>
      <c r="E56" s="9"/>
      <c r="F56" s="9"/>
      <c r="G56" s="9"/>
      <c r="H56" s="9"/>
      <c r="I56" s="9"/>
      <c r="J56" s="9"/>
    </row>
    <row r="57" spans="1:10" x14ac:dyDescent="0.2">
      <c r="A57" s="4"/>
      <c r="B57" s="4"/>
      <c r="C57" s="9"/>
      <c r="D57" s="9"/>
      <c r="E57" s="9"/>
      <c r="F57" s="9"/>
      <c r="G57" s="9"/>
      <c r="H57" s="9"/>
      <c r="I57" s="9"/>
      <c r="J57" s="9"/>
    </row>
    <row r="58" spans="1:10" x14ac:dyDescent="0.2">
      <c r="A58" s="4"/>
      <c r="B58" s="4"/>
      <c r="C58" s="9"/>
      <c r="D58" s="9"/>
      <c r="E58" s="9"/>
      <c r="F58" s="9"/>
      <c r="G58" s="9"/>
      <c r="H58" s="9"/>
      <c r="I58" s="9"/>
      <c r="J58" s="9"/>
    </row>
    <row r="59" spans="1:10" x14ac:dyDescent="0.2">
      <c r="A59" s="4"/>
      <c r="B59" s="4"/>
      <c r="C59" s="9"/>
      <c r="D59" s="9"/>
      <c r="E59" s="9"/>
      <c r="F59" s="9"/>
      <c r="G59" s="9"/>
      <c r="H59" s="9"/>
      <c r="I59" s="9"/>
      <c r="J59" s="9"/>
    </row>
    <row r="60" spans="1:10" x14ac:dyDescent="0.2">
      <c r="A60" s="4"/>
      <c r="B60" s="4"/>
      <c r="C60" s="9"/>
      <c r="D60" s="9"/>
      <c r="E60" s="9"/>
      <c r="F60" s="9"/>
      <c r="G60" s="9"/>
      <c r="H60" s="9"/>
      <c r="I60" s="9"/>
      <c r="J60" s="9"/>
    </row>
    <row r="61" spans="1:10" x14ac:dyDescent="0.2">
      <c r="A61" s="4"/>
      <c r="B61" s="4"/>
      <c r="C61" s="9"/>
      <c r="D61" s="9"/>
      <c r="E61" s="9"/>
      <c r="F61" s="9"/>
      <c r="G61" s="9"/>
      <c r="H61" s="9"/>
      <c r="I61" s="9"/>
      <c r="J61" s="9"/>
    </row>
    <row r="62" spans="1:10" x14ac:dyDescent="0.2">
      <c r="A62" s="4"/>
      <c r="B62" s="4"/>
      <c r="C62" s="9"/>
      <c r="D62" s="9"/>
      <c r="E62" s="9"/>
      <c r="F62" s="9"/>
      <c r="G62" s="9"/>
      <c r="H62" s="9"/>
      <c r="I62" s="9"/>
      <c r="J62" s="9"/>
    </row>
  </sheetData>
  <mergeCells count="4">
    <mergeCell ref="A1:J1"/>
    <mergeCell ref="A2:J2"/>
    <mergeCell ref="A3:J3"/>
    <mergeCell ref="A8:J8"/>
  </mergeCells>
  <pageMargins left="0.75" right="0.75" top="0.75" bottom="0.75" header="0.03" footer="0.03"/>
  <pageSetup scale="44" fitToHeight="0"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J46"/>
  <sheetViews>
    <sheetView workbookViewId="0">
      <selection activeCell="D22" sqref="D22"/>
    </sheetView>
  </sheetViews>
  <sheetFormatPr defaultColWidth="9" defaultRowHeight="12.75" x14ac:dyDescent="0.2"/>
  <cols>
    <col min="1" max="1" width="14.6640625" bestFit="1" customWidth="1"/>
    <col min="2" max="2" width="30.33203125" bestFit="1" customWidth="1"/>
    <col min="3" max="3" width="12.6640625" customWidth="1"/>
    <col min="4" max="5" width="12.1640625" bestFit="1"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1419</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1420</v>
      </c>
      <c r="B9" s="4" t="s">
        <v>1421</v>
      </c>
      <c r="C9" s="10">
        <f>G9</f>
        <v>-2772070.09</v>
      </c>
      <c r="D9" s="10">
        <v>-1329.5</v>
      </c>
      <c r="E9" s="10">
        <v>-1994.25</v>
      </c>
      <c r="F9" s="10">
        <v>-2841740</v>
      </c>
      <c r="G9" s="10">
        <v>-2772070.09</v>
      </c>
      <c r="H9" s="10">
        <v>-2668616.19</v>
      </c>
      <c r="I9" s="6">
        <v>-1</v>
      </c>
      <c r="J9" s="9"/>
    </row>
    <row r="10" spans="1:10" x14ac:dyDescent="0.2">
      <c r="A10" s="40" t="s">
        <v>1422</v>
      </c>
      <c r="B10" s="4" t="s">
        <v>1423</v>
      </c>
      <c r="C10" s="9">
        <v>-24000</v>
      </c>
      <c r="D10" s="9"/>
      <c r="E10" s="10"/>
      <c r="F10" s="10">
        <v>-20000</v>
      </c>
      <c r="G10" s="10">
        <v>-36204.050000000003</v>
      </c>
      <c r="H10" s="10">
        <v>-2523.92</v>
      </c>
      <c r="I10" s="6">
        <v>-1</v>
      </c>
      <c r="J10" s="9"/>
    </row>
    <row r="11" spans="1:10" x14ac:dyDescent="0.2">
      <c r="A11" s="40" t="s">
        <v>1424</v>
      </c>
      <c r="B11" s="4" t="s">
        <v>1425</v>
      </c>
      <c r="C11" s="9">
        <v>600</v>
      </c>
      <c r="D11" s="9"/>
      <c r="E11" s="10"/>
      <c r="F11" s="10">
        <v>500</v>
      </c>
      <c r="G11" s="9"/>
      <c r="H11" s="9"/>
      <c r="I11" s="6">
        <v>-1</v>
      </c>
      <c r="J11" s="9"/>
    </row>
    <row r="12" spans="1:10" x14ac:dyDescent="0.2">
      <c r="A12" s="40" t="s">
        <v>1426</v>
      </c>
      <c r="B12" s="4" t="s">
        <v>1427</v>
      </c>
      <c r="C12" s="28">
        <v>3500</v>
      </c>
      <c r="D12" s="10">
        <v>2990.38</v>
      </c>
      <c r="E12" s="10">
        <v>4485.57</v>
      </c>
      <c r="F12" s="10">
        <v>2500</v>
      </c>
      <c r="G12" s="10">
        <v>1118.5</v>
      </c>
      <c r="H12" s="10">
        <v>1097</v>
      </c>
      <c r="I12" s="6">
        <v>-1</v>
      </c>
      <c r="J12" s="9"/>
    </row>
    <row r="13" spans="1:10" x14ac:dyDescent="0.2">
      <c r="A13" s="40" t="s">
        <v>1428</v>
      </c>
      <c r="B13" s="4" t="s">
        <v>1429</v>
      </c>
      <c r="C13" s="9">
        <f>G13*1.04</f>
        <v>1910733.9368</v>
      </c>
      <c r="D13" s="10">
        <v>1331450.05</v>
      </c>
      <c r="E13" s="10">
        <v>1997175.075</v>
      </c>
      <c r="F13" s="10">
        <v>1918140</v>
      </c>
      <c r="G13" s="10">
        <v>1837244.17</v>
      </c>
      <c r="H13" s="10">
        <v>1661136.63</v>
      </c>
      <c r="I13" s="6">
        <v>-1</v>
      </c>
      <c r="J13" s="9"/>
    </row>
    <row r="14" spans="1:10" x14ac:dyDescent="0.2">
      <c r="A14" s="40" t="s">
        <v>1430</v>
      </c>
      <c r="B14" s="4" t="s">
        <v>1431</v>
      </c>
      <c r="C14" s="9">
        <v>35000</v>
      </c>
      <c r="D14" s="9"/>
      <c r="E14" s="10"/>
      <c r="F14" s="10">
        <v>35000</v>
      </c>
      <c r="G14" s="10">
        <v>35000</v>
      </c>
      <c r="H14" s="10">
        <v>35000</v>
      </c>
      <c r="I14" s="6">
        <v>-1</v>
      </c>
      <c r="J14" s="9"/>
    </row>
    <row r="15" spans="1:10" x14ac:dyDescent="0.2">
      <c r="A15" s="40" t="s">
        <v>1432</v>
      </c>
      <c r="B15" s="4" t="s">
        <v>1433</v>
      </c>
      <c r="C15" s="9">
        <v>670000</v>
      </c>
      <c r="D15" s="10">
        <v>660323.05000000005</v>
      </c>
      <c r="E15" s="10">
        <v>990484.57499999995</v>
      </c>
      <c r="F15" s="10">
        <v>618400</v>
      </c>
      <c r="G15" s="10">
        <v>613160.52</v>
      </c>
      <c r="H15" s="10">
        <v>689853</v>
      </c>
      <c r="I15" s="6">
        <v>-1</v>
      </c>
      <c r="J15" s="9"/>
    </row>
    <row r="16" spans="1:10" x14ac:dyDescent="0.2">
      <c r="A16" s="40"/>
      <c r="B16" s="4"/>
      <c r="C16" s="11"/>
      <c r="D16" s="11"/>
      <c r="E16" s="11"/>
      <c r="F16" s="11"/>
      <c r="G16" s="11"/>
      <c r="H16" s="11"/>
      <c r="I16" s="11"/>
      <c r="J16" s="11"/>
    </row>
    <row r="17" spans="1:10" x14ac:dyDescent="0.2">
      <c r="A17" s="40"/>
      <c r="B17" s="4" t="s">
        <v>32</v>
      </c>
      <c r="C17" s="10">
        <f>SUM(C9:C15)</f>
        <v>-176236.15319999983</v>
      </c>
      <c r="D17" s="10">
        <v>1993433.98</v>
      </c>
      <c r="E17" s="10">
        <v>2990150.97</v>
      </c>
      <c r="F17" s="10">
        <v>-287200</v>
      </c>
      <c r="G17" s="10">
        <v>-321750.95</v>
      </c>
      <c r="H17" s="10">
        <v>-284053.48</v>
      </c>
      <c r="I17" s="6">
        <v>-1</v>
      </c>
      <c r="J17" s="9"/>
    </row>
    <row r="18" spans="1:10" x14ac:dyDescent="0.2">
      <c r="A18" s="7"/>
      <c r="B18" s="7"/>
      <c r="C18" s="8"/>
      <c r="D18" s="8"/>
      <c r="E18" s="8"/>
      <c r="F18" s="8"/>
      <c r="G18" s="8"/>
      <c r="H18" s="8"/>
      <c r="I18" s="8"/>
      <c r="J18" s="8"/>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sheetData>
  <mergeCells count="4">
    <mergeCell ref="A1:J1"/>
    <mergeCell ref="A2:J2"/>
    <mergeCell ref="A3:J3"/>
    <mergeCell ref="A8:J8"/>
  </mergeCells>
  <pageMargins left="0.75" right="0.75" top="0.75" bottom="0.75" header="0.03" footer="0.03"/>
  <pageSetup scale="60" fitToHeight="0"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J45"/>
  <sheetViews>
    <sheetView workbookViewId="0">
      <selection activeCell="C21" sqref="C21"/>
    </sheetView>
  </sheetViews>
  <sheetFormatPr defaultColWidth="9" defaultRowHeight="12.75" x14ac:dyDescent="0.2"/>
  <cols>
    <col min="1" max="1" width="14.6640625" bestFit="1" customWidth="1"/>
    <col min="2" max="2" width="32.3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1434</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1435</v>
      </c>
      <c r="B9" s="4" t="s">
        <v>1436</v>
      </c>
      <c r="C9" s="9">
        <v>0</v>
      </c>
      <c r="D9" s="9"/>
      <c r="E9" s="10"/>
      <c r="F9" s="9"/>
      <c r="G9" s="10">
        <v>176.31</v>
      </c>
      <c r="H9" s="10">
        <v>347.73</v>
      </c>
      <c r="I9" s="6">
        <v>0</v>
      </c>
      <c r="J9" s="9"/>
    </row>
    <row r="10" spans="1:10" x14ac:dyDescent="0.2">
      <c r="A10" s="40" t="s">
        <v>1437</v>
      </c>
      <c r="B10" s="4" t="s">
        <v>1438</v>
      </c>
      <c r="C10" s="9">
        <v>20000</v>
      </c>
      <c r="D10" s="9"/>
      <c r="E10" s="10"/>
      <c r="F10" s="10">
        <v>60000</v>
      </c>
      <c r="G10" s="10">
        <v>106550.34</v>
      </c>
      <c r="H10" s="10">
        <v>44808.38</v>
      </c>
      <c r="I10" s="6">
        <v>-1</v>
      </c>
      <c r="J10" s="9"/>
    </row>
    <row r="11" spans="1:10" x14ac:dyDescent="0.2">
      <c r="A11" s="40" t="s">
        <v>1439</v>
      </c>
      <c r="B11" s="4" t="s">
        <v>1440</v>
      </c>
      <c r="C11" s="9">
        <v>43500</v>
      </c>
      <c r="D11" s="9"/>
      <c r="E11" s="10"/>
      <c r="F11" s="10">
        <v>45000</v>
      </c>
      <c r="G11" s="10">
        <v>55762.74</v>
      </c>
      <c r="H11" s="10">
        <v>40000</v>
      </c>
      <c r="I11" s="6">
        <v>-1</v>
      </c>
      <c r="J11" s="9"/>
    </row>
    <row r="12" spans="1:10" x14ac:dyDescent="0.2">
      <c r="A12" s="40" t="s">
        <v>1441</v>
      </c>
      <c r="B12" s="4" t="s">
        <v>1442</v>
      </c>
      <c r="C12" s="9">
        <v>12000</v>
      </c>
      <c r="D12" s="9"/>
      <c r="E12" s="10"/>
      <c r="F12" s="10">
        <v>12000</v>
      </c>
      <c r="G12" s="10">
        <v>25835.759999999998</v>
      </c>
      <c r="H12" s="10">
        <v>25010.25</v>
      </c>
      <c r="I12" s="6">
        <v>-1</v>
      </c>
      <c r="J12" s="9"/>
    </row>
    <row r="13" spans="1:10" x14ac:dyDescent="0.2">
      <c r="A13" s="40" t="s">
        <v>1443</v>
      </c>
      <c r="B13" s="4" t="s">
        <v>1444</v>
      </c>
      <c r="C13" s="9">
        <v>4200</v>
      </c>
      <c r="D13" s="10">
        <v>6.39</v>
      </c>
      <c r="E13" s="10">
        <v>9.5850000000000009</v>
      </c>
      <c r="F13" s="10">
        <v>4200</v>
      </c>
      <c r="G13" s="10">
        <v>7169.36</v>
      </c>
      <c r="H13" s="10">
        <v>6630.79</v>
      </c>
      <c r="I13" s="6">
        <v>-1</v>
      </c>
      <c r="J13" s="9"/>
    </row>
    <row r="14" spans="1:10" x14ac:dyDescent="0.2">
      <c r="A14" s="40" t="s">
        <v>1445</v>
      </c>
      <c r="B14" s="4" t="s">
        <v>1446</v>
      </c>
      <c r="C14" s="9">
        <v>300</v>
      </c>
      <c r="D14" s="10">
        <v>3.09</v>
      </c>
      <c r="E14" s="10">
        <v>4.6349999999999998</v>
      </c>
      <c r="F14" s="10">
        <v>300</v>
      </c>
      <c r="G14" s="10">
        <v>412.56</v>
      </c>
      <c r="H14" s="10">
        <v>660.9</v>
      </c>
      <c r="I14" s="6">
        <v>-1</v>
      </c>
      <c r="J14" s="9"/>
    </row>
    <row r="15" spans="1:10" x14ac:dyDescent="0.2">
      <c r="A15" s="40"/>
      <c r="B15" s="4"/>
      <c r="C15" s="11"/>
      <c r="D15" s="11"/>
      <c r="E15" s="11"/>
      <c r="F15" s="11"/>
      <c r="G15" s="11"/>
      <c r="H15" s="11"/>
      <c r="I15" s="11"/>
      <c r="J15" s="11"/>
    </row>
    <row r="16" spans="1:10" x14ac:dyDescent="0.2">
      <c r="A16" s="40"/>
      <c r="B16" s="4" t="s">
        <v>32</v>
      </c>
      <c r="C16" s="9">
        <f>SUM(C9:C14)</f>
        <v>80000</v>
      </c>
      <c r="D16" s="10">
        <v>9.48</v>
      </c>
      <c r="E16" s="10">
        <v>14.22</v>
      </c>
      <c r="F16" s="10">
        <v>121500</v>
      </c>
      <c r="G16" s="10">
        <v>195907.07</v>
      </c>
      <c r="H16" s="10">
        <v>117458.05</v>
      </c>
      <c r="I16" s="6">
        <v>-1</v>
      </c>
      <c r="J16" s="9"/>
    </row>
    <row r="17" spans="1:10" x14ac:dyDescent="0.2">
      <c r="A17" s="7"/>
      <c r="B17" s="7"/>
      <c r="C17" s="8"/>
      <c r="D17" s="8"/>
      <c r="E17" s="8"/>
      <c r="F17" s="8"/>
      <c r="G17" s="8"/>
      <c r="H17" s="8"/>
      <c r="I17" s="8"/>
      <c r="J17" s="8"/>
    </row>
    <row r="18" spans="1:10" x14ac:dyDescent="0.2">
      <c r="A18" s="4"/>
      <c r="B18" s="4"/>
      <c r="C18" s="9"/>
      <c r="D18" s="9"/>
      <c r="E18" s="9"/>
      <c r="F18" s="9"/>
      <c r="G18" s="9"/>
      <c r="H18" s="9"/>
      <c r="I18" s="9"/>
      <c r="J18" s="9"/>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sheetData>
  <mergeCells count="4">
    <mergeCell ref="A1:J1"/>
    <mergeCell ref="A2:J2"/>
    <mergeCell ref="A3:J3"/>
    <mergeCell ref="A8:J8"/>
  </mergeCells>
  <pageMargins left="0.75" right="0.75" top="0.75" bottom="0.75" header="0.03" footer="0.03"/>
  <pageSetup scale="61" fitToHeight="0"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J45"/>
  <sheetViews>
    <sheetView workbookViewId="0">
      <selection activeCell="G22" sqref="G22"/>
    </sheetView>
  </sheetViews>
  <sheetFormatPr defaultColWidth="9" defaultRowHeight="12.75" x14ac:dyDescent="0.2"/>
  <cols>
    <col min="1" max="1" width="14.6640625" bestFit="1" customWidth="1"/>
    <col min="2" max="2" width="31.1640625" bestFit="1" customWidth="1"/>
    <col min="3" max="3" width="12.83203125" bestFit="1" customWidth="1"/>
    <col min="4" max="5" width="12.1640625" bestFit="1"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1447</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1448</v>
      </c>
      <c r="B9" s="4" t="s">
        <v>1449</v>
      </c>
      <c r="C9" s="10">
        <f>1.03*G9</f>
        <v>-3071946.9325000001</v>
      </c>
      <c r="D9" s="10">
        <v>-1918</v>
      </c>
      <c r="E9" s="10">
        <v>-2877</v>
      </c>
      <c r="F9" s="10">
        <v>-3065310</v>
      </c>
      <c r="G9" s="10">
        <v>-2982472.75</v>
      </c>
      <c r="H9" s="10">
        <v>-2779421.19</v>
      </c>
      <c r="I9" s="6">
        <v>-1</v>
      </c>
      <c r="J9" s="9"/>
    </row>
    <row r="10" spans="1:10" x14ac:dyDescent="0.2">
      <c r="A10" s="40" t="s">
        <v>1450</v>
      </c>
      <c r="B10" s="4" t="s">
        <v>1451</v>
      </c>
      <c r="C10" s="10">
        <v>250</v>
      </c>
      <c r="D10" s="9"/>
      <c r="E10" s="10"/>
      <c r="F10" s="10">
        <v>250</v>
      </c>
      <c r="G10" s="9"/>
      <c r="H10" s="9"/>
      <c r="I10" s="6">
        <v>-1</v>
      </c>
      <c r="J10" s="9"/>
    </row>
    <row r="11" spans="1:10" x14ac:dyDescent="0.2">
      <c r="A11" s="40" t="s">
        <v>1452</v>
      </c>
      <c r="B11" s="4" t="s">
        <v>1453</v>
      </c>
      <c r="C11" s="10">
        <v>900</v>
      </c>
      <c r="D11" s="10">
        <v>388</v>
      </c>
      <c r="E11" s="10">
        <v>582</v>
      </c>
      <c r="F11" s="10">
        <v>500</v>
      </c>
      <c r="G11" s="10">
        <v>864</v>
      </c>
      <c r="H11" s="9"/>
      <c r="I11" s="6">
        <v>-1</v>
      </c>
      <c r="J11" s="9"/>
    </row>
    <row r="12" spans="1:10" x14ac:dyDescent="0.2">
      <c r="A12" s="40" t="s">
        <v>1454</v>
      </c>
      <c r="B12" s="4" t="s">
        <v>1455</v>
      </c>
      <c r="C12" s="10">
        <f>G12*1.03</f>
        <v>2211809.9077999997</v>
      </c>
      <c r="D12" s="10">
        <v>1538035.66</v>
      </c>
      <c r="E12" s="10">
        <v>2307053.4900000002</v>
      </c>
      <c r="F12" s="10">
        <v>2211300</v>
      </c>
      <c r="G12" s="10">
        <v>2147388.2599999998</v>
      </c>
      <c r="H12" s="10">
        <v>1952818.64</v>
      </c>
      <c r="I12" s="6">
        <v>-1</v>
      </c>
      <c r="J12" s="9"/>
    </row>
    <row r="13" spans="1:10" x14ac:dyDescent="0.2">
      <c r="A13" s="40" t="s">
        <v>1456</v>
      </c>
      <c r="B13" s="4" t="s">
        <v>1457</v>
      </c>
      <c r="C13" s="10">
        <v>15000</v>
      </c>
      <c r="D13" s="9"/>
      <c r="E13" s="10"/>
      <c r="F13" s="10">
        <v>15000</v>
      </c>
      <c r="G13" s="10">
        <v>15000</v>
      </c>
      <c r="H13" s="10">
        <v>15000</v>
      </c>
      <c r="I13" s="6">
        <v>-1</v>
      </c>
      <c r="J13" s="9"/>
    </row>
    <row r="14" spans="1:10" x14ac:dyDescent="0.2">
      <c r="A14" s="40" t="s">
        <v>1458</v>
      </c>
      <c r="B14" s="4" t="s">
        <v>1459</v>
      </c>
      <c r="C14" s="10">
        <f>G14*1.03</f>
        <v>752958.02630000003</v>
      </c>
      <c r="D14" s="10">
        <v>791602.35</v>
      </c>
      <c r="E14" s="10">
        <v>1187403.5249999999</v>
      </c>
      <c r="F14" s="10">
        <v>761145</v>
      </c>
      <c r="G14" s="10">
        <v>731027.21</v>
      </c>
      <c r="H14" s="10">
        <v>812823.92</v>
      </c>
      <c r="I14" s="6">
        <v>-1</v>
      </c>
      <c r="J14" s="9"/>
    </row>
    <row r="15" spans="1:10" x14ac:dyDescent="0.2">
      <c r="A15" s="40"/>
      <c r="B15" s="4"/>
      <c r="C15" s="38"/>
      <c r="D15" s="11"/>
      <c r="E15" s="11"/>
      <c r="F15" s="11"/>
      <c r="G15" s="11"/>
      <c r="H15" s="11"/>
      <c r="I15" s="11"/>
      <c r="J15" s="11"/>
    </row>
    <row r="16" spans="1:10" x14ac:dyDescent="0.2">
      <c r="A16" s="40"/>
      <c r="B16" s="4" t="s">
        <v>32</v>
      </c>
      <c r="C16" s="10">
        <f>SUM(C9:C14)</f>
        <v>-91028.99840000039</v>
      </c>
      <c r="D16" s="10">
        <v>2328108.0099999998</v>
      </c>
      <c r="E16" s="10">
        <v>3492162.0150000001</v>
      </c>
      <c r="F16" s="10">
        <v>-77115</v>
      </c>
      <c r="G16" s="10">
        <v>-88193.279999999999</v>
      </c>
      <c r="H16" s="10">
        <v>1221.3699999999999</v>
      </c>
      <c r="I16" s="6">
        <v>-1</v>
      </c>
      <c r="J16" s="9"/>
    </row>
    <row r="17" spans="1:10" x14ac:dyDescent="0.2">
      <c r="A17" s="7"/>
      <c r="B17" s="7"/>
      <c r="C17" s="8"/>
      <c r="D17" s="8"/>
      <c r="E17" s="8"/>
      <c r="F17" s="8"/>
      <c r="G17" s="8"/>
      <c r="H17" s="8"/>
      <c r="I17" s="8"/>
      <c r="J17" s="8"/>
    </row>
    <row r="18" spans="1:10" x14ac:dyDescent="0.2">
      <c r="A18" s="4"/>
      <c r="B18" s="4"/>
      <c r="C18" s="9"/>
      <c r="D18" s="9"/>
      <c r="E18" s="9"/>
      <c r="F18" s="9"/>
      <c r="G18" s="9"/>
      <c r="H18" s="9"/>
      <c r="I18" s="9"/>
      <c r="J18" s="9"/>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sheetData>
  <mergeCells count="4">
    <mergeCell ref="A1:J1"/>
    <mergeCell ref="A2:J2"/>
    <mergeCell ref="A3:J3"/>
    <mergeCell ref="A8:J8"/>
  </mergeCells>
  <pageMargins left="0.75" right="0.75" top="0.75" bottom="0.75" header="0.03" footer="0.03"/>
  <pageSetup scale="59" fitToHeight="0"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J41"/>
  <sheetViews>
    <sheetView topLeftCell="A4" workbookViewId="0">
      <selection activeCell="H25" sqref="H25"/>
    </sheetView>
  </sheetViews>
  <sheetFormatPr defaultColWidth="9" defaultRowHeight="12.75" x14ac:dyDescent="0.2"/>
  <cols>
    <col min="1" max="1" width="14.6640625" bestFit="1" customWidth="1"/>
    <col min="2" max="2" width="25.1640625" bestFit="1" customWidth="1"/>
    <col min="3" max="3" width="12.6640625" customWidth="1"/>
    <col min="4" max="4" width="9.33203125" customWidth="1"/>
    <col min="5" max="5" width="11"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1460</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1461</v>
      </c>
      <c r="B9" s="4" t="s">
        <v>1462</v>
      </c>
      <c r="C9" s="10">
        <v>-446349</v>
      </c>
      <c r="D9" s="9">
        <v>0</v>
      </c>
      <c r="E9" s="10">
        <v>-471737.82</v>
      </c>
      <c r="F9" s="10">
        <v>-446349</v>
      </c>
      <c r="G9" s="10">
        <v>-436615.61</v>
      </c>
      <c r="H9" s="10">
        <v>-411297.99</v>
      </c>
      <c r="I9" s="6">
        <v>-1</v>
      </c>
      <c r="J9" s="9"/>
    </row>
    <row r="10" spans="1:10" x14ac:dyDescent="0.2">
      <c r="A10" s="40" t="s">
        <v>1463</v>
      </c>
      <c r="B10" s="4" t="s">
        <v>1464</v>
      </c>
      <c r="C10" s="10">
        <v>400000</v>
      </c>
      <c r="D10" s="9">
        <v>0</v>
      </c>
      <c r="E10" s="10"/>
      <c r="F10" s="10">
        <v>400000</v>
      </c>
      <c r="G10" s="10">
        <v>317907.73</v>
      </c>
      <c r="H10" s="10">
        <v>299930.46999999997</v>
      </c>
      <c r="I10" s="6">
        <v>-1</v>
      </c>
      <c r="J10" s="9"/>
    </row>
    <row r="11" spans="1:10" x14ac:dyDescent="0.2">
      <c r="A11" s="40"/>
      <c r="B11" s="4"/>
      <c r="C11" s="11"/>
      <c r="D11" s="11"/>
      <c r="E11" s="11"/>
      <c r="F11" s="11"/>
      <c r="G11" s="11"/>
      <c r="H11" s="11"/>
      <c r="I11" s="11"/>
      <c r="J11" s="11"/>
    </row>
    <row r="12" spans="1:10" x14ac:dyDescent="0.2">
      <c r="A12" s="40"/>
      <c r="B12" s="4" t="s">
        <v>32</v>
      </c>
      <c r="C12" s="10">
        <f>C9+C10</f>
        <v>-46349</v>
      </c>
      <c r="D12" s="9"/>
      <c r="E12" s="10">
        <f>E9+E10</f>
        <v>-471737.82</v>
      </c>
      <c r="F12" s="10">
        <v>-46349</v>
      </c>
      <c r="G12" s="10">
        <v>-118707.88</v>
      </c>
      <c r="H12" s="10">
        <v>-111367.52</v>
      </c>
      <c r="I12" s="6">
        <v>-1</v>
      </c>
      <c r="J12" s="9"/>
    </row>
    <row r="13" spans="1:10" x14ac:dyDescent="0.2">
      <c r="A13" s="7"/>
      <c r="B13" s="7"/>
      <c r="C13" s="8"/>
      <c r="D13" s="8"/>
      <c r="E13" s="8"/>
      <c r="F13" s="8"/>
      <c r="G13" s="8"/>
      <c r="H13" s="8"/>
      <c r="I13" s="8"/>
      <c r="J13" s="8"/>
    </row>
    <row r="14" spans="1:10" x14ac:dyDescent="0.2">
      <c r="A14" s="4"/>
      <c r="B14" s="4"/>
      <c r="C14" s="9"/>
      <c r="D14" s="9"/>
      <c r="E14" s="9"/>
      <c r="F14" s="9"/>
      <c r="G14" s="9"/>
      <c r="H14" s="9"/>
      <c r="I14" s="9"/>
      <c r="J14" s="9"/>
    </row>
    <row r="15" spans="1:10" x14ac:dyDescent="0.2">
      <c r="A15" s="4"/>
      <c r="B15" s="4"/>
      <c r="C15" s="9"/>
      <c r="D15" s="9"/>
      <c r="E15" s="9"/>
      <c r="F15" s="9"/>
      <c r="G15" s="9"/>
      <c r="H15" s="9"/>
      <c r="I15" s="9"/>
      <c r="J15" s="9"/>
    </row>
    <row r="16" spans="1:10" x14ac:dyDescent="0.2">
      <c r="A16" s="4"/>
      <c r="B16" s="4"/>
      <c r="C16" s="9"/>
      <c r="D16" s="9"/>
      <c r="E16" s="9"/>
      <c r="F16" s="9"/>
      <c r="G16" s="9"/>
      <c r="H16" s="9"/>
      <c r="I16" s="9"/>
      <c r="J16" s="9"/>
    </row>
    <row r="17" spans="1:10" x14ac:dyDescent="0.2">
      <c r="A17" s="4"/>
      <c r="B17" s="4"/>
      <c r="C17" s="9"/>
      <c r="D17" s="9"/>
      <c r="E17" s="9"/>
      <c r="F17" s="9"/>
      <c r="G17" s="9"/>
      <c r="H17" s="9"/>
      <c r="I17" s="9"/>
      <c r="J17" s="9"/>
    </row>
    <row r="18" spans="1:10" x14ac:dyDescent="0.2">
      <c r="A18" s="4"/>
      <c r="B18" s="4"/>
      <c r="C18" s="9"/>
      <c r="D18" s="9"/>
      <c r="E18" s="9"/>
      <c r="F18" s="9"/>
      <c r="G18" s="9"/>
      <c r="H18" s="9"/>
      <c r="I18" s="9"/>
      <c r="J18" s="9"/>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sheetData>
  <mergeCells count="4">
    <mergeCell ref="A1:J1"/>
    <mergeCell ref="A2:J2"/>
    <mergeCell ref="A3:J3"/>
    <mergeCell ref="A8:J8"/>
  </mergeCells>
  <pageMargins left="0.75" right="0.75" top="0.75" bottom="0.75" header="0.03" footer="0.03"/>
  <pageSetup scale="63"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1"/>
  <sheetViews>
    <sheetView workbookViewId="0">
      <selection activeCell="C10" sqref="C10"/>
    </sheetView>
  </sheetViews>
  <sheetFormatPr defaultColWidth="9" defaultRowHeight="12.75" x14ac:dyDescent="0.2"/>
  <cols>
    <col min="1" max="1" width="18" customWidth="1"/>
    <col min="2" max="2" width="19.83203125" customWidth="1"/>
    <col min="3" max="3" width="12.6640625" customWidth="1"/>
    <col min="4" max="4" width="21"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140</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141</v>
      </c>
      <c r="B9" s="4" t="s">
        <v>142</v>
      </c>
      <c r="C9" s="10">
        <f>E12*1.02</f>
        <v>-28853.505000000001</v>
      </c>
      <c r="D9" s="10">
        <v>-19000</v>
      </c>
      <c r="E9" s="10">
        <v>-28500</v>
      </c>
      <c r="F9" s="10">
        <v>-19500</v>
      </c>
      <c r="G9" s="10">
        <v>-19214.71</v>
      </c>
      <c r="H9" s="10">
        <v>-18821.400000000001</v>
      </c>
      <c r="I9" s="6">
        <v>-1</v>
      </c>
      <c r="J9" s="9"/>
    </row>
    <row r="10" spans="1:10" x14ac:dyDescent="0.2">
      <c r="A10" s="40" t="s">
        <v>143</v>
      </c>
      <c r="B10" s="4" t="s">
        <v>144</v>
      </c>
      <c r="C10" s="9">
        <v>350</v>
      </c>
      <c r="D10" s="10">
        <v>141.5</v>
      </c>
      <c r="E10" s="10">
        <v>212.25</v>
      </c>
      <c r="F10" s="10">
        <v>330</v>
      </c>
      <c r="G10" s="10">
        <v>339.6</v>
      </c>
      <c r="H10" s="10">
        <v>339.6</v>
      </c>
      <c r="I10" s="6">
        <v>-1</v>
      </c>
      <c r="J10" s="9"/>
    </row>
    <row r="11" spans="1:10" x14ac:dyDescent="0.2">
      <c r="A11" s="40"/>
      <c r="B11" s="4"/>
      <c r="C11" s="11"/>
      <c r="D11" s="11"/>
      <c r="E11" s="11"/>
      <c r="F11" s="11"/>
      <c r="G11" s="11"/>
      <c r="H11" s="11"/>
      <c r="I11" s="11"/>
      <c r="J11" s="11"/>
    </row>
    <row r="12" spans="1:10" x14ac:dyDescent="0.2">
      <c r="A12" s="40"/>
      <c r="B12" s="4" t="s">
        <v>32</v>
      </c>
      <c r="C12" s="10">
        <f xml:space="preserve"> SUM(C9:C10)</f>
        <v>-28503.505000000001</v>
      </c>
      <c r="D12" s="10">
        <v>-18858.5</v>
      </c>
      <c r="E12" s="10">
        <v>-28287.75</v>
      </c>
      <c r="F12" s="10">
        <v>-19170</v>
      </c>
      <c r="G12" s="10">
        <v>-18875.11</v>
      </c>
      <c r="H12" s="10">
        <v>-18481.8</v>
      </c>
      <c r="I12" s="6">
        <v>-1</v>
      </c>
      <c r="J12" s="9"/>
    </row>
    <row r="13" spans="1:10" x14ac:dyDescent="0.2">
      <c r="A13" s="7"/>
      <c r="B13" s="7"/>
      <c r="C13" s="8"/>
      <c r="D13" s="8"/>
      <c r="E13" s="8"/>
      <c r="F13" s="8"/>
      <c r="G13" s="8"/>
      <c r="H13" s="8"/>
      <c r="I13" s="8"/>
      <c r="J13" s="8"/>
    </row>
    <row r="14" spans="1:10" x14ac:dyDescent="0.2">
      <c r="A14" s="4"/>
      <c r="B14" s="4"/>
      <c r="C14" s="9"/>
      <c r="D14" s="9"/>
      <c r="E14" s="9"/>
      <c r="F14" s="9"/>
      <c r="G14" s="9"/>
      <c r="H14" s="9"/>
      <c r="I14" s="9"/>
      <c r="J14" s="9"/>
    </row>
    <row r="15" spans="1:10" x14ac:dyDescent="0.2">
      <c r="A15" s="4"/>
      <c r="B15" s="4"/>
      <c r="C15" s="9"/>
      <c r="D15" s="9"/>
      <c r="E15" s="9"/>
      <c r="F15" s="9"/>
      <c r="G15" s="9"/>
      <c r="H15" s="9"/>
      <c r="I15" s="9"/>
      <c r="J15" s="9"/>
    </row>
    <row r="16" spans="1:10" x14ac:dyDescent="0.2">
      <c r="A16" s="4"/>
      <c r="B16" s="4"/>
      <c r="C16" s="9"/>
      <c r="D16" s="9"/>
      <c r="E16" s="9"/>
      <c r="F16" s="9"/>
      <c r="G16" s="9"/>
      <c r="H16" s="9"/>
      <c r="I16" s="9"/>
      <c r="J16" s="9"/>
    </row>
    <row r="17" spans="1:10" x14ac:dyDescent="0.2">
      <c r="A17" s="4"/>
      <c r="B17" s="4"/>
      <c r="C17" s="9"/>
      <c r="D17" s="9"/>
      <c r="E17" s="9"/>
      <c r="F17" s="9"/>
      <c r="G17" s="9"/>
      <c r="H17" s="9"/>
      <c r="I17" s="9"/>
      <c r="J17" s="9"/>
    </row>
    <row r="18" spans="1:10" x14ac:dyDescent="0.2">
      <c r="A18" s="4"/>
      <c r="B18" s="4"/>
      <c r="C18" s="9"/>
      <c r="D18" s="9"/>
      <c r="E18" s="9"/>
      <c r="F18" s="9"/>
      <c r="G18" s="9"/>
      <c r="H18" s="9"/>
      <c r="I18" s="9"/>
      <c r="J18" s="9"/>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sheetData>
  <mergeCells count="4">
    <mergeCell ref="A1:J1"/>
    <mergeCell ref="A2:J2"/>
    <mergeCell ref="A3:J3"/>
    <mergeCell ref="A8:J8"/>
  </mergeCells>
  <pageMargins left="0.75" right="0.75" top="0.75" bottom="0.75" header="0.03" footer="0.03"/>
  <pageSetup scale="60"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7"/>
  <sheetViews>
    <sheetView workbookViewId="0">
      <selection activeCell="G29" sqref="G29:G30"/>
    </sheetView>
  </sheetViews>
  <sheetFormatPr defaultColWidth="9" defaultRowHeight="12.75" x14ac:dyDescent="0.2"/>
  <cols>
    <col min="1" max="1" width="13.1640625" customWidth="1"/>
    <col min="2" max="2" width="29.6640625" bestFit="1" customWidth="1"/>
    <col min="3" max="3" width="12.6640625" customWidth="1"/>
    <col min="4" max="4" width="12.1640625" customWidth="1"/>
    <col min="5" max="5" width="11.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145</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146</v>
      </c>
      <c r="B9" s="4" t="s">
        <v>147</v>
      </c>
      <c r="C9" s="22">
        <v>-755000</v>
      </c>
      <c r="D9" s="10">
        <v>-441566.35</v>
      </c>
      <c r="E9" s="10">
        <v>-662349.52500000002</v>
      </c>
      <c r="F9" s="10">
        <v>-785000</v>
      </c>
      <c r="G9" s="10">
        <v>-749036.4</v>
      </c>
      <c r="H9" s="10">
        <v>-744054.95</v>
      </c>
      <c r="I9" s="6">
        <v>-1</v>
      </c>
      <c r="J9" s="9"/>
    </row>
    <row r="10" spans="1:10" x14ac:dyDescent="0.2">
      <c r="A10" s="40" t="s">
        <v>148</v>
      </c>
      <c r="B10" s="4" t="s">
        <v>149</v>
      </c>
      <c r="C10" s="22">
        <v>-18000</v>
      </c>
      <c r="D10" s="10">
        <v>-11894.94</v>
      </c>
      <c r="E10" s="10">
        <v>-17842.41</v>
      </c>
      <c r="F10" s="10">
        <v>-17000</v>
      </c>
      <c r="G10" s="10">
        <v>-20114.21</v>
      </c>
      <c r="H10" s="10">
        <v>-3730.76</v>
      </c>
      <c r="I10" s="6">
        <v>-1</v>
      </c>
      <c r="J10" s="9"/>
    </row>
    <row r="11" spans="1:10" x14ac:dyDescent="0.2">
      <c r="A11" s="40" t="s">
        <v>150</v>
      </c>
      <c r="B11" s="4" t="s">
        <v>151</v>
      </c>
      <c r="C11" s="13">
        <v>454000</v>
      </c>
      <c r="D11" s="10">
        <v>254792.25</v>
      </c>
      <c r="E11" s="10">
        <v>382188.375</v>
      </c>
      <c r="F11" s="10">
        <v>416500</v>
      </c>
      <c r="G11" s="10">
        <v>486735.42</v>
      </c>
      <c r="H11" s="10">
        <v>461991.44</v>
      </c>
      <c r="I11" s="6">
        <v>-1</v>
      </c>
      <c r="J11" s="9">
        <f>C11/C9</f>
        <v>-0.60132450331125831</v>
      </c>
    </row>
    <row r="12" spans="1:10" x14ac:dyDescent="0.2">
      <c r="A12" s="40" t="s">
        <v>152</v>
      </c>
      <c r="B12" s="4" t="s">
        <v>153</v>
      </c>
      <c r="C12" s="13">
        <v>1000</v>
      </c>
      <c r="D12" s="10">
        <v>233.58</v>
      </c>
      <c r="E12" s="10">
        <v>350.37</v>
      </c>
      <c r="F12" s="10">
        <v>1200</v>
      </c>
      <c r="G12" s="10">
        <v>729.1</v>
      </c>
      <c r="H12" s="10">
        <v>1467.16</v>
      </c>
      <c r="I12" s="6">
        <v>-1</v>
      </c>
      <c r="J12" s="9"/>
    </row>
    <row r="13" spans="1:10" x14ac:dyDescent="0.2">
      <c r="A13" s="40" t="s">
        <v>154</v>
      </c>
      <c r="B13" s="4" t="s">
        <v>155</v>
      </c>
      <c r="C13" s="13">
        <v>2000</v>
      </c>
      <c r="D13" s="10">
        <v>2210.9499999999998</v>
      </c>
      <c r="E13" s="10">
        <v>3316.4250000000002</v>
      </c>
      <c r="F13" s="10">
        <v>600</v>
      </c>
      <c r="G13" s="10">
        <v>2388.81</v>
      </c>
      <c r="H13" s="10">
        <v>946.34</v>
      </c>
      <c r="I13" s="6">
        <v>-1</v>
      </c>
      <c r="J13" s="9"/>
    </row>
    <row r="14" spans="1:10" x14ac:dyDescent="0.2">
      <c r="A14" s="40" t="s">
        <v>156</v>
      </c>
      <c r="B14" s="4" t="s">
        <v>157</v>
      </c>
      <c r="C14" s="13">
        <v>700</v>
      </c>
      <c r="D14" s="10">
        <v>353</v>
      </c>
      <c r="E14" s="10">
        <v>529.5</v>
      </c>
      <c r="F14" s="10">
        <v>960</v>
      </c>
      <c r="G14" s="10">
        <v>847.2</v>
      </c>
      <c r="H14" s="10">
        <v>1052.2</v>
      </c>
      <c r="I14" s="6">
        <v>-1</v>
      </c>
      <c r="J14" s="9"/>
    </row>
    <row r="15" spans="1:10" x14ac:dyDescent="0.2">
      <c r="A15" s="40" t="s">
        <v>158</v>
      </c>
      <c r="B15" s="4" t="s">
        <v>159</v>
      </c>
      <c r="C15" s="13">
        <v>1500</v>
      </c>
      <c r="D15" s="10">
        <v>1081.93</v>
      </c>
      <c r="E15" s="10">
        <v>1622.895</v>
      </c>
      <c r="F15" s="10">
        <v>1600</v>
      </c>
      <c r="G15" s="10">
        <v>165.88</v>
      </c>
      <c r="H15" s="10">
        <v>2041.17</v>
      </c>
      <c r="I15" s="6">
        <v>-1</v>
      </c>
      <c r="J15" s="9"/>
    </row>
    <row r="16" spans="1:10" x14ac:dyDescent="0.2">
      <c r="A16" s="40" t="s">
        <v>160</v>
      </c>
      <c r="B16" s="4" t="s">
        <v>161</v>
      </c>
      <c r="C16" s="13">
        <v>1000</v>
      </c>
      <c r="D16" s="10">
        <v>-259.44</v>
      </c>
      <c r="E16" s="10">
        <v>-389.16</v>
      </c>
      <c r="F16" s="10">
        <v>1800</v>
      </c>
      <c r="G16" s="10">
        <v>1980.05</v>
      </c>
      <c r="H16" s="10">
        <v>2113.36</v>
      </c>
      <c r="I16" s="6">
        <v>-1</v>
      </c>
      <c r="J16" s="9"/>
    </row>
    <row r="17" spans="1:10" x14ac:dyDescent="0.2">
      <c r="A17" s="40" t="s">
        <v>162</v>
      </c>
      <c r="B17" s="4" t="s">
        <v>163</v>
      </c>
      <c r="C17" s="13">
        <v>750</v>
      </c>
      <c r="D17" s="10">
        <v>8.9700000000000006</v>
      </c>
      <c r="E17" s="10">
        <v>13.455</v>
      </c>
      <c r="F17" s="10">
        <v>750</v>
      </c>
      <c r="G17" s="10">
        <v>1202.44</v>
      </c>
      <c r="H17" s="10">
        <v>752.64</v>
      </c>
      <c r="I17" s="6">
        <v>-1</v>
      </c>
      <c r="J17" s="9"/>
    </row>
    <row r="18" spans="1:10" x14ac:dyDescent="0.2">
      <c r="A18" s="40" t="s">
        <v>164</v>
      </c>
      <c r="B18" s="4" t="s">
        <v>165</v>
      </c>
      <c r="C18" s="13">
        <v>4000</v>
      </c>
      <c r="D18" s="10">
        <v>875.61</v>
      </c>
      <c r="E18" s="10">
        <v>1313.415</v>
      </c>
      <c r="F18" s="10">
        <v>6000</v>
      </c>
      <c r="G18" s="10">
        <v>3550.45</v>
      </c>
      <c r="H18" s="10">
        <v>4161.72</v>
      </c>
      <c r="I18" s="6">
        <v>-1</v>
      </c>
      <c r="J18" s="9"/>
    </row>
    <row r="19" spans="1:10" x14ac:dyDescent="0.2">
      <c r="A19" s="40" t="s">
        <v>166</v>
      </c>
      <c r="B19" s="4" t="s">
        <v>167</v>
      </c>
      <c r="C19" s="13">
        <v>800</v>
      </c>
      <c r="D19" s="9"/>
      <c r="E19" s="10"/>
      <c r="F19" s="10">
        <v>800</v>
      </c>
      <c r="G19" s="10">
        <v>1064.1600000000001</v>
      </c>
      <c r="H19" s="9"/>
      <c r="I19" s="6">
        <v>-1</v>
      </c>
      <c r="J19" s="9"/>
    </row>
    <row r="20" spans="1:10" x14ac:dyDescent="0.2">
      <c r="A20" s="40" t="s">
        <v>168</v>
      </c>
      <c r="B20" s="4" t="s">
        <v>169</v>
      </c>
      <c r="C20" s="13">
        <v>1200</v>
      </c>
      <c r="D20" s="10">
        <v>219.14</v>
      </c>
      <c r="E20" s="10">
        <v>328.71</v>
      </c>
      <c r="F20" s="10">
        <v>1200</v>
      </c>
      <c r="G20" s="10">
        <v>1548.69</v>
      </c>
      <c r="H20" s="10">
        <v>763.29</v>
      </c>
      <c r="I20" s="6">
        <v>-1</v>
      </c>
      <c r="J20" s="9"/>
    </row>
    <row r="21" spans="1:10" x14ac:dyDescent="0.2">
      <c r="A21" s="40" t="s">
        <v>170</v>
      </c>
      <c r="B21" s="4" t="s">
        <v>171</v>
      </c>
      <c r="C21" s="13">
        <v>150</v>
      </c>
      <c r="D21" s="9"/>
      <c r="E21" s="10"/>
      <c r="F21" s="10">
        <v>150</v>
      </c>
      <c r="G21" s="10">
        <v>911.23</v>
      </c>
      <c r="H21" s="10">
        <v>42.75</v>
      </c>
      <c r="I21" s="6">
        <v>-1</v>
      </c>
      <c r="J21" s="9"/>
    </row>
    <row r="22" spans="1:10" x14ac:dyDescent="0.2">
      <c r="A22" s="40" t="s">
        <v>172</v>
      </c>
      <c r="B22" s="4" t="s">
        <v>173</v>
      </c>
      <c r="C22" s="13">
        <v>210000</v>
      </c>
      <c r="D22" s="10">
        <v>135763.64000000001</v>
      </c>
      <c r="E22" s="10">
        <v>203645.46</v>
      </c>
      <c r="F22" s="10">
        <v>202300</v>
      </c>
      <c r="G22" s="10">
        <v>214434.84</v>
      </c>
      <c r="H22" s="10">
        <v>206036.56</v>
      </c>
      <c r="I22" s="6">
        <v>-1</v>
      </c>
      <c r="J22" s="9"/>
    </row>
    <row r="23" spans="1:10" x14ac:dyDescent="0.2">
      <c r="A23" s="40" t="s">
        <v>174</v>
      </c>
      <c r="B23" s="4" t="s">
        <v>175</v>
      </c>
      <c r="C23" s="13">
        <v>17000</v>
      </c>
      <c r="D23" s="10">
        <v>11793.82</v>
      </c>
      <c r="E23" s="10">
        <v>17690.73</v>
      </c>
      <c r="F23" s="10">
        <v>18960</v>
      </c>
      <c r="G23" s="10">
        <v>18894.919999999998</v>
      </c>
      <c r="H23" s="10">
        <v>17082.57</v>
      </c>
      <c r="I23" s="6">
        <v>-1</v>
      </c>
      <c r="J23" s="9"/>
    </row>
    <row r="24" spans="1:10" x14ac:dyDescent="0.2">
      <c r="A24" s="40" t="s">
        <v>176</v>
      </c>
      <c r="B24" s="4" t="s">
        <v>177</v>
      </c>
      <c r="C24" s="13">
        <v>16000</v>
      </c>
      <c r="D24" s="10">
        <v>11957.48</v>
      </c>
      <c r="E24" s="10">
        <v>17936.22</v>
      </c>
      <c r="F24" s="10">
        <v>15000</v>
      </c>
      <c r="G24" s="10">
        <v>17242.439999999999</v>
      </c>
      <c r="H24" s="10">
        <v>12970.47</v>
      </c>
      <c r="I24" s="6">
        <v>-1</v>
      </c>
      <c r="J24" s="9"/>
    </row>
    <row r="25" spans="1:10" x14ac:dyDescent="0.2">
      <c r="A25" s="40" t="s">
        <v>178</v>
      </c>
      <c r="B25" s="4" t="s">
        <v>179</v>
      </c>
      <c r="C25" s="13">
        <v>400</v>
      </c>
      <c r="D25" s="10">
        <v>254.61</v>
      </c>
      <c r="E25" s="10">
        <v>381.91500000000002</v>
      </c>
      <c r="F25" s="9"/>
      <c r="G25" s="10">
        <v>-1741.86</v>
      </c>
      <c r="H25" s="10">
        <v>-820.44</v>
      </c>
      <c r="I25" s="6">
        <v>0</v>
      </c>
      <c r="J25" s="9"/>
    </row>
    <row r="26" spans="1:10" x14ac:dyDescent="0.2">
      <c r="A26" s="40" t="s">
        <v>180</v>
      </c>
      <c r="B26" s="4" t="s">
        <v>181</v>
      </c>
      <c r="C26" s="13">
        <v>3200</v>
      </c>
      <c r="D26" s="10">
        <v>2622.34</v>
      </c>
      <c r="E26" s="10">
        <v>3933.51</v>
      </c>
      <c r="F26" s="10">
        <v>10500</v>
      </c>
      <c r="G26" s="10">
        <v>12952.01</v>
      </c>
      <c r="H26" s="10">
        <v>12408.51</v>
      </c>
      <c r="I26" s="6">
        <v>-1</v>
      </c>
      <c r="J26" s="9"/>
    </row>
    <row r="27" spans="1:10" x14ac:dyDescent="0.2">
      <c r="A27" s="40"/>
      <c r="B27" s="4"/>
      <c r="C27" s="11"/>
      <c r="D27" s="11"/>
      <c r="E27" s="11"/>
      <c r="F27" s="11"/>
      <c r="G27" s="11"/>
      <c r="H27" s="11"/>
      <c r="I27" s="11"/>
      <c r="J27" s="11"/>
    </row>
    <row r="28" spans="1:10" x14ac:dyDescent="0.2">
      <c r="A28" s="40"/>
      <c r="B28" s="4" t="s">
        <v>32</v>
      </c>
      <c r="C28" s="10">
        <f>SUM(C9:C26)</f>
        <v>-59300</v>
      </c>
      <c r="D28" s="10">
        <v>-31553.41</v>
      </c>
      <c r="E28" s="10">
        <v>-47330.114999999998</v>
      </c>
      <c r="F28" s="10">
        <v>-123680</v>
      </c>
      <c r="G28" s="10">
        <v>-6244.83</v>
      </c>
      <c r="H28" s="10">
        <v>-24775.97</v>
      </c>
      <c r="I28" s="6">
        <v>-1</v>
      </c>
      <c r="J28" s="9"/>
    </row>
    <row r="29" spans="1:10" x14ac:dyDescent="0.2">
      <c r="A29" s="7"/>
      <c r="B29" s="7"/>
      <c r="C29" s="8"/>
      <c r="D29" s="8"/>
      <c r="E29" s="8"/>
      <c r="F29" s="8"/>
      <c r="G29" s="8"/>
      <c r="H29" s="8"/>
      <c r="I29" s="8"/>
      <c r="J29" s="8"/>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row r="41" spans="1:10" x14ac:dyDescent="0.2">
      <c r="A41" s="4"/>
      <c r="B41" s="4"/>
      <c r="C41" s="9"/>
      <c r="D41" s="9"/>
      <c r="E41" s="9"/>
      <c r="F41" s="9"/>
      <c r="G41" s="9"/>
      <c r="H41" s="9"/>
      <c r="I41" s="9"/>
      <c r="J41" s="9"/>
    </row>
    <row r="42" spans="1:10" x14ac:dyDescent="0.2">
      <c r="A42" s="4"/>
      <c r="B42" s="4"/>
      <c r="C42" s="9"/>
      <c r="D42" s="9"/>
      <c r="E42" s="9"/>
      <c r="F42" s="9"/>
      <c r="G42" s="9"/>
      <c r="H42" s="9"/>
      <c r="I42" s="9"/>
      <c r="J42" s="9"/>
    </row>
    <row r="43" spans="1:10" x14ac:dyDescent="0.2">
      <c r="A43" s="4"/>
      <c r="B43" s="4"/>
      <c r="C43" s="9"/>
      <c r="D43" s="9"/>
      <c r="E43" s="9"/>
      <c r="F43" s="9"/>
      <c r="G43" s="9"/>
      <c r="H43" s="9"/>
      <c r="I43" s="9"/>
      <c r="J43" s="9"/>
    </row>
    <row r="44" spans="1:10" x14ac:dyDescent="0.2">
      <c r="A44" s="4"/>
      <c r="B44" s="4"/>
      <c r="C44" s="9"/>
      <c r="D44" s="9"/>
      <c r="E44" s="9"/>
      <c r="F44" s="9"/>
      <c r="G44" s="9"/>
      <c r="H44" s="9"/>
      <c r="I44" s="9"/>
      <c r="J44" s="9"/>
    </row>
    <row r="45" spans="1:10" x14ac:dyDescent="0.2">
      <c r="A45" s="4"/>
      <c r="B45" s="4"/>
      <c r="C45" s="9"/>
      <c r="D45" s="9"/>
      <c r="E45" s="9"/>
      <c r="F45" s="9"/>
      <c r="G45" s="9"/>
      <c r="H45" s="9"/>
      <c r="I45" s="9"/>
      <c r="J45" s="9"/>
    </row>
    <row r="46" spans="1:10" x14ac:dyDescent="0.2">
      <c r="A46" s="4"/>
      <c r="B46" s="4"/>
      <c r="C46" s="9"/>
      <c r="D46" s="9"/>
      <c r="E46" s="9"/>
      <c r="F46" s="9"/>
      <c r="G46" s="9"/>
      <c r="H46" s="9"/>
      <c r="I46" s="9"/>
      <c r="J46" s="9"/>
    </row>
    <row r="47" spans="1:10" x14ac:dyDescent="0.2">
      <c r="A47" s="4"/>
      <c r="B47" s="4"/>
      <c r="C47" s="9"/>
      <c r="D47" s="9"/>
      <c r="E47" s="9"/>
      <c r="F47" s="9"/>
      <c r="G47" s="9"/>
      <c r="H47" s="9"/>
      <c r="I47" s="9"/>
      <c r="J47" s="9"/>
    </row>
    <row r="48" spans="1:10" x14ac:dyDescent="0.2">
      <c r="A48" s="4"/>
      <c r="B48" s="4"/>
      <c r="C48" s="9"/>
      <c r="D48" s="9"/>
      <c r="E48" s="9"/>
      <c r="F48" s="9"/>
      <c r="G48" s="9"/>
      <c r="H48" s="9"/>
      <c r="I48" s="9"/>
      <c r="J48" s="9"/>
    </row>
    <row r="49" spans="1:10" x14ac:dyDescent="0.2">
      <c r="A49" s="4"/>
      <c r="B49" s="4"/>
      <c r="C49" s="9"/>
      <c r="D49" s="9"/>
      <c r="E49" s="9"/>
      <c r="F49" s="9"/>
      <c r="G49" s="9"/>
      <c r="H49" s="9"/>
      <c r="I49" s="9"/>
      <c r="J49" s="9"/>
    </row>
    <row r="50" spans="1:10" x14ac:dyDescent="0.2">
      <c r="A50" s="4"/>
      <c r="B50" s="4"/>
      <c r="C50" s="9"/>
      <c r="D50" s="9"/>
      <c r="E50" s="9"/>
      <c r="F50" s="9"/>
      <c r="G50" s="9"/>
      <c r="H50" s="9"/>
      <c r="I50" s="9"/>
      <c r="J50" s="9"/>
    </row>
    <row r="51" spans="1:10" x14ac:dyDescent="0.2">
      <c r="A51" s="4"/>
      <c r="B51" s="4"/>
      <c r="C51" s="9"/>
      <c r="D51" s="9"/>
      <c r="E51" s="9"/>
      <c r="F51" s="9"/>
      <c r="G51" s="9"/>
      <c r="H51" s="9"/>
      <c r="I51" s="9"/>
      <c r="J51" s="9"/>
    </row>
    <row r="52" spans="1:10" x14ac:dyDescent="0.2">
      <c r="A52" s="4"/>
      <c r="B52" s="4"/>
      <c r="C52" s="9"/>
      <c r="D52" s="9"/>
      <c r="E52" s="9"/>
      <c r="F52" s="9"/>
      <c r="G52" s="9"/>
      <c r="H52" s="9"/>
      <c r="I52" s="9"/>
      <c r="J52" s="9"/>
    </row>
    <row r="53" spans="1:10" x14ac:dyDescent="0.2">
      <c r="A53" s="4"/>
      <c r="B53" s="4"/>
      <c r="C53" s="9"/>
      <c r="D53" s="9"/>
      <c r="E53" s="9"/>
      <c r="F53" s="9"/>
      <c r="G53" s="9"/>
      <c r="H53" s="9"/>
      <c r="I53" s="9"/>
      <c r="J53" s="9"/>
    </row>
    <row r="54" spans="1:10" x14ac:dyDescent="0.2">
      <c r="A54" s="4"/>
      <c r="B54" s="4"/>
      <c r="C54" s="9"/>
      <c r="D54" s="9"/>
      <c r="E54" s="9"/>
      <c r="F54" s="9"/>
      <c r="G54" s="9"/>
      <c r="H54" s="9"/>
      <c r="I54" s="9"/>
      <c r="J54" s="9"/>
    </row>
    <row r="55" spans="1:10" x14ac:dyDescent="0.2">
      <c r="A55" s="4"/>
      <c r="B55" s="4"/>
      <c r="C55" s="9"/>
      <c r="D55" s="9"/>
      <c r="E55" s="9"/>
      <c r="F55" s="9"/>
      <c r="G55" s="9"/>
      <c r="H55" s="9"/>
      <c r="I55" s="9"/>
      <c r="J55" s="9"/>
    </row>
    <row r="56" spans="1:10" x14ac:dyDescent="0.2">
      <c r="A56" s="4"/>
      <c r="B56" s="4"/>
      <c r="C56" s="9"/>
      <c r="D56" s="9"/>
      <c r="E56" s="9"/>
      <c r="F56" s="9"/>
      <c r="G56" s="9"/>
      <c r="H56" s="9"/>
      <c r="I56" s="9"/>
      <c r="J56" s="9"/>
    </row>
    <row r="57" spans="1:10" x14ac:dyDescent="0.2">
      <c r="A57" s="4"/>
      <c r="B57" s="4"/>
      <c r="C57" s="9"/>
      <c r="D57" s="9"/>
      <c r="E57" s="9"/>
      <c r="F57" s="9"/>
      <c r="G57" s="9"/>
      <c r="H57" s="9"/>
      <c r="I57" s="9"/>
      <c r="J57" s="9"/>
    </row>
  </sheetData>
  <mergeCells count="4">
    <mergeCell ref="A1:J1"/>
    <mergeCell ref="A2:J2"/>
    <mergeCell ref="A3:J3"/>
    <mergeCell ref="A8:J8"/>
  </mergeCells>
  <pageMargins left="0.75" right="0.75" top="0.75" bottom="0.75" header="0.03" footer="0.03"/>
  <pageSetup scale="61"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86"/>
  <sheetViews>
    <sheetView workbookViewId="0">
      <selection activeCell="G53" sqref="G53"/>
    </sheetView>
  </sheetViews>
  <sheetFormatPr defaultColWidth="9" defaultRowHeight="12.75" x14ac:dyDescent="0.2"/>
  <cols>
    <col min="1" max="1" width="19.6640625" customWidth="1"/>
    <col min="2" max="2" width="39.33203125" customWidth="1"/>
    <col min="3" max="3" width="12.6640625" customWidth="1"/>
    <col min="4" max="4" width="12.33203125" customWidth="1"/>
    <col min="5" max="5" width="15.3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182</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183</v>
      </c>
      <c r="B9" s="4" t="s">
        <v>184</v>
      </c>
      <c r="C9" s="10">
        <v>-68000</v>
      </c>
      <c r="D9" s="10">
        <v>-33868.19</v>
      </c>
      <c r="E9" s="10">
        <v>-50802.285000000003</v>
      </c>
      <c r="F9" s="10">
        <v>-95000</v>
      </c>
      <c r="G9" s="10">
        <v>-71715.62</v>
      </c>
      <c r="H9" s="10">
        <v>-80791.03</v>
      </c>
      <c r="I9" s="6">
        <v>-1</v>
      </c>
      <c r="J9" s="9"/>
    </row>
    <row r="10" spans="1:10" x14ac:dyDescent="0.2">
      <c r="A10" s="40" t="s">
        <v>185</v>
      </c>
      <c r="B10" s="4" t="s">
        <v>186</v>
      </c>
      <c r="C10" s="10">
        <v>-115000</v>
      </c>
      <c r="D10" s="10">
        <v>-66941.45</v>
      </c>
      <c r="E10" s="10">
        <v>-100412.175</v>
      </c>
      <c r="F10" s="10">
        <v>-120000</v>
      </c>
      <c r="G10" s="10">
        <v>-90413.11</v>
      </c>
      <c r="H10" s="10">
        <v>-152054.68</v>
      </c>
      <c r="I10" s="6">
        <v>-1</v>
      </c>
      <c r="J10" s="9"/>
    </row>
    <row r="11" spans="1:10" x14ac:dyDescent="0.2">
      <c r="A11" s="40" t="s">
        <v>187</v>
      </c>
      <c r="B11" s="4" t="s">
        <v>188</v>
      </c>
      <c r="C11" s="10">
        <v>-11500</v>
      </c>
      <c r="D11" s="10">
        <v>-4288.74</v>
      </c>
      <c r="E11" s="10">
        <v>-6433.11</v>
      </c>
      <c r="F11" s="10">
        <v>-13000</v>
      </c>
      <c r="G11" s="10">
        <v>-8637.51</v>
      </c>
      <c r="H11" s="10">
        <v>-11931.64</v>
      </c>
      <c r="I11" s="6">
        <v>-1</v>
      </c>
      <c r="J11" s="9"/>
    </row>
    <row r="12" spans="1:10" x14ac:dyDescent="0.2">
      <c r="A12" s="40" t="s">
        <v>189</v>
      </c>
      <c r="B12" s="4" t="s">
        <v>190</v>
      </c>
      <c r="C12" s="10">
        <v>-80000</v>
      </c>
      <c r="D12" s="10">
        <v>-43507.53</v>
      </c>
      <c r="E12" s="10">
        <v>-65261.294999999998</v>
      </c>
      <c r="F12" s="10">
        <v>-85000</v>
      </c>
      <c r="G12" s="10">
        <v>-76519.25</v>
      </c>
      <c r="H12" s="10">
        <v>-64712.22</v>
      </c>
      <c r="I12" s="6">
        <v>-1</v>
      </c>
      <c r="J12" s="9"/>
    </row>
    <row r="13" spans="1:10" x14ac:dyDescent="0.2">
      <c r="A13" s="40" t="s">
        <v>191</v>
      </c>
      <c r="B13" s="4" t="s">
        <v>192</v>
      </c>
      <c r="C13" s="10">
        <v>-14000</v>
      </c>
      <c r="D13" s="9"/>
      <c r="E13" s="10"/>
      <c r="F13" s="10">
        <v>-30000</v>
      </c>
      <c r="G13" s="10">
        <v>-28000</v>
      </c>
      <c r="H13" s="10">
        <v>-26400</v>
      </c>
      <c r="I13" s="6">
        <v>-1</v>
      </c>
      <c r="J13" s="9"/>
    </row>
    <row r="14" spans="1:10" x14ac:dyDescent="0.2">
      <c r="A14" s="40" t="s">
        <v>193</v>
      </c>
      <c r="B14" s="4" t="s">
        <v>194</v>
      </c>
      <c r="C14" s="10">
        <v>-2800</v>
      </c>
      <c r="D14" s="10">
        <v>-1301.49</v>
      </c>
      <c r="E14" s="10">
        <v>-1952.2349999999999</v>
      </c>
      <c r="F14" s="10">
        <v>-2000</v>
      </c>
      <c r="G14" s="10">
        <v>-17736.830000000002</v>
      </c>
      <c r="H14" s="10">
        <v>-3509.43</v>
      </c>
      <c r="I14" s="6">
        <v>-1</v>
      </c>
      <c r="J14" s="9"/>
    </row>
    <row r="15" spans="1:10" x14ac:dyDescent="0.2">
      <c r="A15" s="40" t="s">
        <v>195</v>
      </c>
      <c r="B15" s="4" t="s">
        <v>196</v>
      </c>
      <c r="C15" s="10">
        <v>-89000</v>
      </c>
      <c r="D15" s="10">
        <v>-50671.13</v>
      </c>
      <c r="E15" s="10">
        <v>-76006.695000000007</v>
      </c>
      <c r="F15" s="10">
        <v>-110000</v>
      </c>
      <c r="G15" s="10">
        <v>-98480.21</v>
      </c>
      <c r="H15" s="10">
        <v>-103784.24</v>
      </c>
      <c r="I15" s="6">
        <v>-1</v>
      </c>
      <c r="J15" s="9"/>
    </row>
    <row r="16" spans="1:10" x14ac:dyDescent="0.2">
      <c r="A16" s="40" t="s">
        <v>197</v>
      </c>
      <c r="B16" s="4" t="s">
        <v>198</v>
      </c>
      <c r="C16" s="10">
        <v>-36000</v>
      </c>
      <c r="D16" s="10">
        <v>-14168.7</v>
      </c>
      <c r="E16" s="10">
        <v>-21253.05</v>
      </c>
      <c r="F16" s="10">
        <v>-63000</v>
      </c>
      <c r="G16" s="10">
        <v>-22575.57</v>
      </c>
      <c r="H16" s="10">
        <v>-42101.69</v>
      </c>
      <c r="I16" s="6">
        <v>-1</v>
      </c>
      <c r="J16" s="9"/>
    </row>
    <row r="17" spans="1:10" x14ac:dyDescent="0.2">
      <c r="A17" s="40" t="s">
        <v>199</v>
      </c>
      <c r="B17" s="4" t="s">
        <v>200</v>
      </c>
      <c r="C17" s="10">
        <v>-12000</v>
      </c>
      <c r="D17" s="10">
        <v>-800</v>
      </c>
      <c r="E17" s="10">
        <v>-1200</v>
      </c>
      <c r="F17" s="10">
        <v>-20000</v>
      </c>
      <c r="G17" s="10">
        <v>-9385</v>
      </c>
      <c r="H17" s="10">
        <v>-45839.75</v>
      </c>
      <c r="I17" s="6">
        <v>-1</v>
      </c>
      <c r="J17" s="9"/>
    </row>
    <row r="18" spans="1:10" x14ac:dyDescent="0.2">
      <c r="A18" s="40" t="s">
        <v>201</v>
      </c>
      <c r="B18" s="4" t="s">
        <v>202</v>
      </c>
      <c r="C18" s="9"/>
      <c r="D18" s="9"/>
      <c r="E18" s="10"/>
      <c r="F18" s="9"/>
      <c r="G18" s="10">
        <v>-5460.9</v>
      </c>
      <c r="H18" s="9"/>
      <c r="I18" s="6">
        <v>0</v>
      </c>
      <c r="J18" s="9"/>
    </row>
    <row r="19" spans="1:10" x14ac:dyDescent="0.2">
      <c r="A19" s="40" t="s">
        <v>203</v>
      </c>
      <c r="B19" s="4" t="s">
        <v>204</v>
      </c>
      <c r="C19" s="10">
        <v>-29500</v>
      </c>
      <c r="D19" s="10">
        <v>-20630</v>
      </c>
      <c r="E19" s="10">
        <v>-30945</v>
      </c>
      <c r="F19" s="10">
        <v>-65000</v>
      </c>
      <c r="G19" s="10">
        <v>-36458.42</v>
      </c>
      <c r="H19" s="10">
        <v>-26500</v>
      </c>
      <c r="I19" s="6">
        <v>-1</v>
      </c>
      <c r="J19" s="9"/>
    </row>
    <row r="20" spans="1:10" x14ac:dyDescent="0.2">
      <c r="A20" s="40" t="s">
        <v>205</v>
      </c>
      <c r="B20" s="4" t="s">
        <v>206</v>
      </c>
      <c r="C20" s="9"/>
      <c r="D20" s="9"/>
      <c r="E20" s="10"/>
      <c r="F20" s="9"/>
      <c r="G20" s="9"/>
      <c r="H20" s="10">
        <v>-116.64</v>
      </c>
      <c r="I20" s="6">
        <v>0</v>
      </c>
      <c r="J20" s="9"/>
    </row>
    <row r="21" spans="1:10" x14ac:dyDescent="0.2">
      <c r="A21" s="40" t="s">
        <v>207</v>
      </c>
      <c r="B21" s="4" t="s">
        <v>208</v>
      </c>
      <c r="C21" s="10">
        <v>-3800</v>
      </c>
      <c r="D21" s="9"/>
      <c r="E21" s="10"/>
      <c r="F21" s="10">
        <v>-2000</v>
      </c>
      <c r="G21" s="10">
        <v>-4721.71</v>
      </c>
      <c r="H21" s="10">
        <v>-4694.4799999999996</v>
      </c>
      <c r="I21" s="6">
        <v>-1</v>
      </c>
      <c r="J21" s="9"/>
    </row>
    <row r="22" spans="1:10" x14ac:dyDescent="0.2">
      <c r="A22" s="40" t="s">
        <v>209</v>
      </c>
      <c r="B22" s="4" t="s">
        <v>210</v>
      </c>
      <c r="C22" s="10">
        <v>-6500</v>
      </c>
      <c r="D22" s="10">
        <v>-47.1</v>
      </c>
      <c r="E22" s="10">
        <v>-70.650000000000006</v>
      </c>
      <c r="F22" s="10">
        <v>-6500</v>
      </c>
      <c r="G22" s="10">
        <v>-12886.53</v>
      </c>
      <c r="H22" s="10">
        <v>-33253.32</v>
      </c>
      <c r="I22" s="6">
        <v>-1</v>
      </c>
      <c r="J22" s="9"/>
    </row>
    <row r="23" spans="1:10" x14ac:dyDescent="0.2">
      <c r="A23" s="40" t="s">
        <v>211</v>
      </c>
      <c r="B23" s="4" t="s">
        <v>212</v>
      </c>
      <c r="C23" s="10">
        <v>-40000</v>
      </c>
      <c r="D23" s="10">
        <v>-729.77</v>
      </c>
      <c r="E23" s="10">
        <v>-1094.655</v>
      </c>
      <c r="F23" s="10">
        <v>-40000</v>
      </c>
      <c r="G23" s="10">
        <v>-55158.33</v>
      </c>
      <c r="H23" s="10">
        <v>-48403.75</v>
      </c>
      <c r="I23" s="6">
        <v>-1</v>
      </c>
      <c r="J23" s="9"/>
    </row>
    <row r="24" spans="1:10" x14ac:dyDescent="0.2">
      <c r="A24" s="40" t="s">
        <v>213</v>
      </c>
      <c r="B24" s="4" t="s">
        <v>214</v>
      </c>
      <c r="C24" s="10">
        <v>-400</v>
      </c>
      <c r="D24" s="9"/>
      <c r="E24" s="10"/>
      <c r="F24" s="10">
        <v>-400</v>
      </c>
      <c r="G24" s="10">
        <v>-1968.38</v>
      </c>
      <c r="H24" s="10">
        <v>-170.08</v>
      </c>
      <c r="I24" s="6">
        <v>-1</v>
      </c>
      <c r="J24" s="9"/>
    </row>
    <row r="25" spans="1:10" x14ac:dyDescent="0.2">
      <c r="A25" s="40" t="s">
        <v>215</v>
      </c>
      <c r="B25" s="4" t="s">
        <v>216</v>
      </c>
      <c r="C25" s="10">
        <v>-28000</v>
      </c>
      <c r="D25" s="10">
        <v>-385</v>
      </c>
      <c r="E25" s="10">
        <v>-577.5</v>
      </c>
      <c r="F25" s="10">
        <v>-17500</v>
      </c>
      <c r="G25" s="10">
        <v>-24082.639999999999</v>
      </c>
      <c r="H25" s="10">
        <v>-29722.37</v>
      </c>
      <c r="I25" s="6">
        <v>-1</v>
      </c>
      <c r="J25" s="9"/>
    </row>
    <row r="26" spans="1:10" x14ac:dyDescent="0.2">
      <c r="A26" s="40" t="s">
        <v>217</v>
      </c>
      <c r="B26" s="4" t="s">
        <v>218</v>
      </c>
      <c r="C26" s="10">
        <v>-21000</v>
      </c>
      <c r="D26" s="10">
        <v>-20807.5</v>
      </c>
      <c r="E26" s="10">
        <v>-31211.25</v>
      </c>
      <c r="F26" s="10">
        <v>-8000</v>
      </c>
      <c r="G26" s="10">
        <v>-10825.5</v>
      </c>
      <c r="H26" s="10">
        <v>-3999</v>
      </c>
      <c r="I26" s="6">
        <v>-1</v>
      </c>
      <c r="J26" s="9"/>
    </row>
    <row r="27" spans="1:10" x14ac:dyDescent="0.2">
      <c r="A27" s="40" t="s">
        <v>219</v>
      </c>
      <c r="B27" s="4" t="s">
        <v>220</v>
      </c>
      <c r="C27" s="10">
        <v>-9500</v>
      </c>
      <c r="D27" s="10">
        <v>-4500</v>
      </c>
      <c r="E27" s="10">
        <v>-6750</v>
      </c>
      <c r="F27" s="10">
        <v>-8000</v>
      </c>
      <c r="G27" s="10">
        <v>-4550</v>
      </c>
      <c r="H27" s="10">
        <v>-9700</v>
      </c>
      <c r="I27" s="6">
        <v>-1</v>
      </c>
      <c r="J27" s="9"/>
    </row>
    <row r="28" spans="1:10" x14ac:dyDescent="0.2">
      <c r="A28" s="40" t="s">
        <v>221</v>
      </c>
      <c r="B28" s="4" t="s">
        <v>222</v>
      </c>
      <c r="C28" s="10">
        <v>-3500</v>
      </c>
      <c r="D28" s="9"/>
      <c r="E28" s="10"/>
      <c r="F28" s="10">
        <v>-5000</v>
      </c>
      <c r="G28" s="9"/>
      <c r="H28" s="10">
        <v>-1500</v>
      </c>
      <c r="I28" s="6">
        <v>-1</v>
      </c>
      <c r="J28" s="9"/>
    </row>
    <row r="29" spans="1:10" x14ac:dyDescent="0.2">
      <c r="A29" s="40" t="s">
        <v>223</v>
      </c>
      <c r="B29" s="4" t="s">
        <v>224</v>
      </c>
      <c r="C29" s="10">
        <v>-48000</v>
      </c>
      <c r="D29" s="10">
        <v>-39375</v>
      </c>
      <c r="E29" s="10">
        <v>-59062.5</v>
      </c>
      <c r="F29" s="10">
        <v>-75000</v>
      </c>
      <c r="G29" s="10">
        <v>-45712.84</v>
      </c>
      <c r="H29" s="10">
        <v>-60361.09</v>
      </c>
      <c r="I29" s="6">
        <v>-1</v>
      </c>
      <c r="J29" s="9"/>
    </row>
    <row r="30" spans="1:10" x14ac:dyDescent="0.2">
      <c r="A30" s="40" t="s">
        <v>225</v>
      </c>
      <c r="B30" s="4" t="s">
        <v>226</v>
      </c>
      <c r="C30" s="10">
        <v>27000</v>
      </c>
      <c r="D30" s="10">
        <v>17500.63</v>
      </c>
      <c r="E30" s="10">
        <v>26250.945</v>
      </c>
      <c r="F30" s="10">
        <v>27000</v>
      </c>
      <c r="G30" s="10">
        <v>33762.559999999998</v>
      </c>
      <c r="H30" s="10">
        <v>40042.31</v>
      </c>
      <c r="I30" s="6">
        <v>-1</v>
      </c>
      <c r="J30" s="9"/>
    </row>
    <row r="31" spans="1:10" x14ac:dyDescent="0.2">
      <c r="A31" s="40" t="s">
        <v>227</v>
      </c>
      <c r="B31" s="4" t="s">
        <v>228</v>
      </c>
      <c r="C31" s="10">
        <v>9500</v>
      </c>
      <c r="D31" s="9"/>
      <c r="E31" s="10"/>
      <c r="F31" s="10">
        <v>12000</v>
      </c>
      <c r="G31" s="10">
        <v>440.5</v>
      </c>
      <c r="H31" s="10">
        <v>12614.29</v>
      </c>
      <c r="I31" s="6">
        <v>-1</v>
      </c>
      <c r="J31" s="9"/>
    </row>
    <row r="32" spans="1:10" x14ac:dyDescent="0.2">
      <c r="A32" s="40" t="s">
        <v>229</v>
      </c>
      <c r="B32" s="4" t="s">
        <v>230</v>
      </c>
      <c r="C32" s="9"/>
      <c r="D32" s="9"/>
      <c r="E32" s="10"/>
      <c r="F32" s="9"/>
      <c r="G32" s="9"/>
      <c r="H32" s="10">
        <v>5243</v>
      </c>
      <c r="I32" s="6">
        <v>0</v>
      </c>
      <c r="J32" s="9"/>
    </row>
    <row r="33" spans="1:10" x14ac:dyDescent="0.2">
      <c r="A33" s="40" t="s">
        <v>231</v>
      </c>
      <c r="B33" s="4" t="s">
        <v>232</v>
      </c>
      <c r="C33" s="10">
        <v>38500</v>
      </c>
      <c r="D33" s="10">
        <v>28348.39</v>
      </c>
      <c r="E33" s="10">
        <v>42522.584999999999</v>
      </c>
      <c r="F33" s="10">
        <v>62500</v>
      </c>
      <c r="G33" s="10">
        <v>73440.399999999994</v>
      </c>
      <c r="H33" s="10">
        <v>75684.399999999994</v>
      </c>
      <c r="I33" s="6">
        <v>-1</v>
      </c>
      <c r="J33" s="9"/>
    </row>
    <row r="34" spans="1:10" x14ac:dyDescent="0.2">
      <c r="A34" s="40" t="s">
        <v>233</v>
      </c>
      <c r="B34" s="4" t="s">
        <v>234</v>
      </c>
      <c r="C34" s="10">
        <v>104000</v>
      </c>
      <c r="D34" s="10">
        <v>68315.149999999994</v>
      </c>
      <c r="E34" s="10">
        <v>102472.72500000001</v>
      </c>
      <c r="F34" s="10">
        <v>135000</v>
      </c>
      <c r="G34" s="10">
        <v>166592.54999999999</v>
      </c>
      <c r="H34" s="10">
        <v>125105.49</v>
      </c>
      <c r="I34" s="6">
        <v>-1</v>
      </c>
      <c r="J34" s="9"/>
    </row>
    <row r="35" spans="1:10" x14ac:dyDescent="0.2">
      <c r="A35" s="40" t="s">
        <v>235</v>
      </c>
      <c r="B35" s="4" t="s">
        <v>236</v>
      </c>
      <c r="C35" s="10">
        <v>950</v>
      </c>
      <c r="D35" s="10">
        <v>217.72</v>
      </c>
      <c r="E35" s="10">
        <v>326.58</v>
      </c>
      <c r="F35" s="10">
        <v>1500</v>
      </c>
      <c r="G35" s="10">
        <v>595.12</v>
      </c>
      <c r="H35" s="10">
        <v>3228.45</v>
      </c>
      <c r="I35" s="6">
        <v>-1</v>
      </c>
      <c r="J35" s="9"/>
    </row>
    <row r="36" spans="1:10" x14ac:dyDescent="0.2">
      <c r="A36" s="40" t="s">
        <v>237</v>
      </c>
      <c r="B36" s="4" t="s">
        <v>238</v>
      </c>
      <c r="C36" s="10">
        <v>19000</v>
      </c>
      <c r="D36" s="10">
        <v>17840.8</v>
      </c>
      <c r="E36" s="10">
        <v>26761.200000000001</v>
      </c>
      <c r="F36" s="10">
        <v>18000</v>
      </c>
      <c r="G36" s="10">
        <v>40737.49</v>
      </c>
      <c r="H36" s="10">
        <v>23345.42</v>
      </c>
      <c r="I36" s="6">
        <v>-1</v>
      </c>
      <c r="J36" s="9"/>
    </row>
    <row r="37" spans="1:10" x14ac:dyDescent="0.2">
      <c r="A37" s="40" t="s">
        <v>239</v>
      </c>
      <c r="B37" s="4" t="s">
        <v>240</v>
      </c>
      <c r="C37" s="10">
        <v>1000</v>
      </c>
      <c r="D37" s="9"/>
      <c r="E37" s="10"/>
      <c r="F37" s="10">
        <v>1250</v>
      </c>
      <c r="G37" s="10">
        <v>928</v>
      </c>
      <c r="H37" s="10">
        <v>525.5</v>
      </c>
      <c r="I37" s="6">
        <v>-1</v>
      </c>
      <c r="J37" s="9"/>
    </row>
    <row r="38" spans="1:10" x14ac:dyDescent="0.2">
      <c r="A38" s="40" t="s">
        <v>241</v>
      </c>
      <c r="B38" s="4" t="s">
        <v>242</v>
      </c>
      <c r="C38" s="10">
        <v>7700</v>
      </c>
      <c r="D38" s="10">
        <v>7609</v>
      </c>
      <c r="E38" s="10">
        <v>11413.5</v>
      </c>
      <c r="F38" s="10">
        <v>7500</v>
      </c>
      <c r="G38" s="10">
        <v>7996</v>
      </c>
      <c r="H38" s="9"/>
      <c r="I38" s="6">
        <v>-1</v>
      </c>
      <c r="J38" s="9"/>
    </row>
    <row r="39" spans="1:10" x14ac:dyDescent="0.2">
      <c r="A39" s="40" t="s">
        <v>243</v>
      </c>
      <c r="B39" s="4" t="s">
        <v>244</v>
      </c>
      <c r="C39" s="10">
        <v>41000</v>
      </c>
      <c r="D39" s="10">
        <v>42989</v>
      </c>
      <c r="E39" s="10">
        <v>64483.5</v>
      </c>
      <c r="F39" s="10">
        <v>39000</v>
      </c>
      <c r="G39" s="10">
        <v>39989</v>
      </c>
      <c r="H39" s="10">
        <v>39727.75</v>
      </c>
      <c r="I39" s="6">
        <v>-1</v>
      </c>
      <c r="J39" s="9"/>
    </row>
    <row r="40" spans="1:10" x14ac:dyDescent="0.2">
      <c r="A40" s="40" t="s">
        <v>245</v>
      </c>
      <c r="B40" s="4" t="s">
        <v>246</v>
      </c>
      <c r="C40" s="10">
        <v>3000</v>
      </c>
      <c r="D40" s="10">
        <v>6094.22</v>
      </c>
      <c r="E40" s="10">
        <v>9141.33</v>
      </c>
      <c r="F40" s="10">
        <v>3000</v>
      </c>
      <c r="G40" s="10">
        <v>4292.24</v>
      </c>
      <c r="H40" s="10">
        <v>3165.69</v>
      </c>
      <c r="I40" s="6">
        <v>-1</v>
      </c>
      <c r="J40" s="9"/>
    </row>
    <row r="41" spans="1:10" x14ac:dyDescent="0.2">
      <c r="A41" s="40" t="s">
        <v>247</v>
      </c>
      <c r="B41" s="4" t="s">
        <v>248</v>
      </c>
      <c r="C41" s="10">
        <v>250</v>
      </c>
      <c r="D41" s="9"/>
      <c r="E41" s="10"/>
      <c r="F41" s="10">
        <v>250</v>
      </c>
      <c r="G41" s="10">
        <v>15.1</v>
      </c>
      <c r="H41" s="10">
        <v>128.1</v>
      </c>
      <c r="I41" s="6">
        <v>-1</v>
      </c>
      <c r="J41" s="9"/>
    </row>
    <row r="42" spans="1:10" x14ac:dyDescent="0.2">
      <c r="A42" s="40" t="s">
        <v>249</v>
      </c>
      <c r="B42" s="4" t="s">
        <v>250</v>
      </c>
      <c r="C42" s="10">
        <v>2200</v>
      </c>
      <c r="D42" s="10">
        <v>1579</v>
      </c>
      <c r="E42" s="10">
        <v>2368.5</v>
      </c>
      <c r="F42" s="10">
        <v>3000</v>
      </c>
      <c r="G42" s="10">
        <v>3517.6</v>
      </c>
      <c r="H42" s="10">
        <v>4637.93</v>
      </c>
      <c r="I42" s="6">
        <v>-1</v>
      </c>
      <c r="J42" s="9"/>
    </row>
    <row r="43" spans="1:10" x14ac:dyDescent="0.2">
      <c r="A43" s="40" t="s">
        <v>251</v>
      </c>
      <c r="B43" s="4" t="s">
        <v>252</v>
      </c>
      <c r="C43" s="10">
        <v>3000</v>
      </c>
      <c r="D43" s="10">
        <v>3347.38</v>
      </c>
      <c r="E43" s="10">
        <v>5021.07</v>
      </c>
      <c r="F43" s="10">
        <v>3000</v>
      </c>
      <c r="G43" s="10">
        <v>5376.07</v>
      </c>
      <c r="H43" s="10">
        <v>3615.77</v>
      </c>
      <c r="I43" s="6">
        <v>-1</v>
      </c>
      <c r="J43" s="9"/>
    </row>
    <row r="44" spans="1:10" x14ac:dyDescent="0.2">
      <c r="A44" s="40" t="s">
        <v>253</v>
      </c>
      <c r="B44" s="4" t="s">
        <v>254</v>
      </c>
      <c r="C44" s="10">
        <v>1500</v>
      </c>
      <c r="D44" s="9"/>
      <c r="E44" s="10"/>
      <c r="F44" s="10">
        <v>1500</v>
      </c>
      <c r="G44" s="10">
        <v>540.98</v>
      </c>
      <c r="H44" s="9"/>
      <c r="I44" s="6">
        <v>-1</v>
      </c>
      <c r="J44" s="9"/>
    </row>
    <row r="45" spans="1:10" x14ac:dyDescent="0.2">
      <c r="A45" s="40" t="s">
        <v>255</v>
      </c>
      <c r="B45" s="4" t="s">
        <v>256</v>
      </c>
      <c r="C45" s="10">
        <v>8000</v>
      </c>
      <c r="D45" s="10">
        <v>176.25</v>
      </c>
      <c r="E45" s="10">
        <v>264.375</v>
      </c>
      <c r="F45" s="10">
        <v>8000</v>
      </c>
      <c r="G45" s="10">
        <v>6617</v>
      </c>
      <c r="H45" s="9"/>
      <c r="I45" s="6">
        <v>-1</v>
      </c>
      <c r="J45" s="9"/>
    </row>
    <row r="46" spans="1:10" x14ac:dyDescent="0.2">
      <c r="A46" s="40" t="s">
        <v>257</v>
      </c>
      <c r="B46" s="4" t="s">
        <v>258</v>
      </c>
      <c r="C46" s="10">
        <v>500</v>
      </c>
      <c r="D46" s="9"/>
      <c r="E46" s="10"/>
      <c r="F46" s="10">
        <v>500</v>
      </c>
      <c r="G46" s="10">
        <v>411.4</v>
      </c>
      <c r="H46" s="10">
        <v>868.77</v>
      </c>
      <c r="I46" s="6">
        <v>-1</v>
      </c>
      <c r="J46" s="9"/>
    </row>
    <row r="47" spans="1:10" x14ac:dyDescent="0.2">
      <c r="A47" s="40" t="s">
        <v>259</v>
      </c>
      <c r="B47" s="4" t="s">
        <v>260</v>
      </c>
      <c r="C47" s="10">
        <v>2500</v>
      </c>
      <c r="D47" s="10">
        <v>2055</v>
      </c>
      <c r="E47" s="10">
        <v>3082.5</v>
      </c>
      <c r="F47" s="10">
        <v>6500</v>
      </c>
      <c r="G47" s="10">
        <v>3083.35</v>
      </c>
      <c r="H47" s="10">
        <v>9948.4599999999991</v>
      </c>
      <c r="I47" s="6">
        <v>-1</v>
      </c>
      <c r="J47" s="9"/>
    </row>
    <row r="48" spans="1:10" x14ac:dyDescent="0.2">
      <c r="A48" s="40" t="s">
        <v>261</v>
      </c>
      <c r="B48" s="4" t="s">
        <v>262</v>
      </c>
      <c r="C48" s="10">
        <v>250</v>
      </c>
      <c r="D48" s="10">
        <v>139.38999999999999</v>
      </c>
      <c r="E48" s="10">
        <v>209.08500000000001</v>
      </c>
      <c r="F48" s="10">
        <v>400</v>
      </c>
      <c r="G48" s="10">
        <v>-20</v>
      </c>
      <c r="H48" s="10">
        <v>382.28</v>
      </c>
      <c r="I48" s="6">
        <v>-1</v>
      </c>
      <c r="J48" s="9"/>
    </row>
    <row r="49" spans="1:10" x14ac:dyDescent="0.2">
      <c r="A49" s="40" t="s">
        <v>263</v>
      </c>
      <c r="B49" s="4" t="s">
        <v>264</v>
      </c>
      <c r="C49" s="10">
        <v>325000</v>
      </c>
      <c r="D49" s="10">
        <v>190454.51</v>
      </c>
      <c r="E49" s="10">
        <v>285681.76500000001</v>
      </c>
      <c r="F49" s="10">
        <v>364600</v>
      </c>
      <c r="G49" s="10">
        <v>349569.67</v>
      </c>
      <c r="H49" s="10">
        <v>349509.1</v>
      </c>
      <c r="I49" s="6">
        <v>-1</v>
      </c>
      <c r="J49" s="9"/>
    </row>
    <row r="50" spans="1:10" x14ac:dyDescent="0.2">
      <c r="A50" s="40" t="s">
        <v>265</v>
      </c>
      <c r="B50" s="4" t="s">
        <v>266</v>
      </c>
      <c r="C50" s="10">
        <v>24500</v>
      </c>
      <c r="D50" s="10">
        <v>15757.22</v>
      </c>
      <c r="E50" s="10">
        <v>23635.83</v>
      </c>
      <c r="F50" s="10">
        <v>29168</v>
      </c>
      <c r="G50" s="10">
        <v>27987.96</v>
      </c>
      <c r="H50" s="10">
        <v>27399.66</v>
      </c>
      <c r="I50" s="6">
        <v>-1</v>
      </c>
      <c r="J50" s="9"/>
    </row>
    <row r="51" spans="1:10" x14ac:dyDescent="0.2">
      <c r="A51" s="40" t="s">
        <v>267</v>
      </c>
      <c r="B51" s="4" t="s">
        <v>268</v>
      </c>
      <c r="C51" s="10">
        <v>2700</v>
      </c>
      <c r="D51" s="10">
        <v>1792.45</v>
      </c>
      <c r="E51" s="10">
        <v>2688.6750000000002</v>
      </c>
      <c r="F51" s="10">
        <v>4500</v>
      </c>
      <c r="G51" s="10">
        <v>4446.58</v>
      </c>
      <c r="H51" s="10">
        <v>4696.3500000000004</v>
      </c>
      <c r="I51" s="6">
        <v>-1</v>
      </c>
      <c r="J51" s="9"/>
    </row>
    <row r="52" spans="1:10" x14ac:dyDescent="0.2">
      <c r="A52" s="40" t="s">
        <v>269</v>
      </c>
      <c r="B52" s="4" t="s">
        <v>270</v>
      </c>
      <c r="C52" s="9"/>
      <c r="D52" s="10">
        <v>-22.84</v>
      </c>
      <c r="E52" s="10">
        <v>-34.26</v>
      </c>
      <c r="F52" s="9"/>
      <c r="G52" s="10">
        <v>531.78</v>
      </c>
      <c r="H52" s="10">
        <v>-286.81</v>
      </c>
      <c r="I52" s="6">
        <v>0</v>
      </c>
      <c r="J52" s="9"/>
    </row>
    <row r="53" spans="1:10" x14ac:dyDescent="0.2">
      <c r="A53" s="40" t="s">
        <v>271</v>
      </c>
      <c r="B53" s="4" t="s">
        <v>272</v>
      </c>
      <c r="C53" s="9"/>
      <c r="D53" s="9"/>
      <c r="E53" s="10"/>
      <c r="F53" s="9"/>
      <c r="G53" s="10">
        <v>12980.31</v>
      </c>
      <c r="H53" s="10">
        <v>27661.39</v>
      </c>
      <c r="I53" s="6">
        <v>0</v>
      </c>
      <c r="J53" s="9"/>
    </row>
    <row r="54" spans="1:10" x14ac:dyDescent="0.2">
      <c r="A54" s="40" t="s">
        <v>273</v>
      </c>
      <c r="B54" s="4" t="s">
        <v>274</v>
      </c>
      <c r="C54" s="10">
        <v>8400</v>
      </c>
      <c r="D54" s="10">
        <v>2949.54</v>
      </c>
      <c r="E54" s="10">
        <v>4424.3100000000004</v>
      </c>
      <c r="F54" s="10">
        <v>5000</v>
      </c>
      <c r="G54" s="10">
        <v>7827.77</v>
      </c>
      <c r="H54" s="10">
        <v>6285.99</v>
      </c>
      <c r="I54" s="6">
        <v>-1</v>
      </c>
      <c r="J54" s="9"/>
    </row>
    <row r="55" spans="1:10" x14ac:dyDescent="0.2">
      <c r="A55" s="40" t="s">
        <v>275</v>
      </c>
      <c r="B55" s="4" t="s">
        <v>276</v>
      </c>
      <c r="C55" s="10">
        <v>5000</v>
      </c>
      <c r="D55" s="10">
        <v>5156.1899999999996</v>
      </c>
      <c r="E55" s="10">
        <v>7734.2849999999999</v>
      </c>
      <c r="F55" s="10">
        <v>5000</v>
      </c>
      <c r="G55" s="10">
        <v>9960.33</v>
      </c>
      <c r="H55" s="10">
        <v>8665.9699999999993</v>
      </c>
      <c r="I55" s="6">
        <v>-1</v>
      </c>
      <c r="J55" s="9"/>
    </row>
    <row r="56" spans="1:10" x14ac:dyDescent="0.2">
      <c r="A56" s="40"/>
      <c r="B56" s="4"/>
      <c r="C56" s="11"/>
      <c r="D56" s="11"/>
      <c r="E56" s="11"/>
      <c r="F56" s="11"/>
      <c r="G56" s="11"/>
      <c r="H56" s="11"/>
      <c r="I56" s="11"/>
      <c r="J56" s="11"/>
    </row>
    <row r="57" spans="1:10" x14ac:dyDescent="0.2">
      <c r="A57" s="40"/>
      <c r="B57" s="4" t="s">
        <v>32</v>
      </c>
      <c r="C57" s="10">
        <f>SUM(C9:C55)</f>
        <v>16950</v>
      </c>
      <c r="D57" s="10">
        <v>110277.4</v>
      </c>
      <c r="E57" s="10">
        <v>165416.1</v>
      </c>
      <c r="F57" s="10">
        <v>-27232</v>
      </c>
      <c r="G57" s="10">
        <v>176331.41</v>
      </c>
      <c r="H57" s="10">
        <v>22649.85</v>
      </c>
      <c r="I57" s="6">
        <v>-1</v>
      </c>
      <c r="J57" s="9"/>
    </row>
    <row r="58" spans="1:10" x14ac:dyDescent="0.2">
      <c r="A58" s="7"/>
      <c r="B58" s="7"/>
      <c r="C58" s="8"/>
      <c r="D58" s="8"/>
      <c r="E58" s="8"/>
      <c r="F58" s="8"/>
      <c r="G58" s="8"/>
      <c r="H58" s="8"/>
      <c r="I58" s="8"/>
      <c r="J58" s="8"/>
    </row>
    <row r="59" spans="1:10" x14ac:dyDescent="0.2">
      <c r="A59" s="4"/>
      <c r="B59" s="4"/>
      <c r="C59" s="9"/>
      <c r="D59" s="9"/>
      <c r="E59" s="9"/>
      <c r="F59" s="9"/>
      <c r="G59" s="9"/>
      <c r="H59" s="9"/>
      <c r="I59" s="9"/>
      <c r="J59" s="9"/>
    </row>
    <row r="60" spans="1:10" x14ac:dyDescent="0.2">
      <c r="A60" s="4"/>
      <c r="B60" s="4"/>
      <c r="C60" s="9"/>
      <c r="D60" s="9"/>
      <c r="E60" s="9"/>
      <c r="F60" s="9"/>
      <c r="G60" s="9"/>
      <c r="H60" s="9"/>
      <c r="I60" s="9"/>
      <c r="J60" s="9"/>
    </row>
    <row r="61" spans="1:10" x14ac:dyDescent="0.2">
      <c r="A61" s="4"/>
      <c r="B61" s="4"/>
      <c r="C61" s="9"/>
      <c r="D61" s="9"/>
      <c r="E61" s="9"/>
      <c r="F61" s="9"/>
      <c r="G61" s="9"/>
      <c r="H61" s="9"/>
      <c r="I61" s="9"/>
      <c r="J61" s="9"/>
    </row>
    <row r="62" spans="1:10" x14ac:dyDescent="0.2">
      <c r="A62" s="4"/>
      <c r="B62" s="4"/>
      <c r="C62" s="9"/>
      <c r="D62" s="9"/>
      <c r="E62" s="9"/>
      <c r="F62" s="9"/>
      <c r="G62" s="9"/>
      <c r="H62" s="9"/>
      <c r="I62" s="9"/>
      <c r="J62" s="9"/>
    </row>
    <row r="63" spans="1:10" x14ac:dyDescent="0.2">
      <c r="A63" s="4"/>
      <c r="B63" s="4"/>
      <c r="C63" s="9"/>
      <c r="D63" s="9"/>
      <c r="E63" s="9"/>
      <c r="F63" s="9"/>
      <c r="G63" s="9"/>
      <c r="H63" s="9"/>
      <c r="I63" s="9"/>
      <c r="J63" s="9"/>
    </row>
    <row r="64" spans="1:10" x14ac:dyDescent="0.2">
      <c r="A64" s="4"/>
      <c r="B64" s="4"/>
      <c r="C64" s="9"/>
      <c r="D64" s="9"/>
      <c r="E64" s="9"/>
      <c r="F64" s="9"/>
      <c r="G64" s="9"/>
      <c r="H64" s="9"/>
      <c r="I64" s="9"/>
      <c r="J64" s="9"/>
    </row>
    <row r="65" spans="1:10" x14ac:dyDescent="0.2">
      <c r="A65" s="4"/>
      <c r="B65" s="4"/>
      <c r="C65" s="9"/>
      <c r="D65" s="9"/>
      <c r="E65" s="9"/>
      <c r="F65" s="9"/>
      <c r="G65" s="9"/>
      <c r="H65" s="9"/>
      <c r="I65" s="9"/>
      <c r="J65" s="9"/>
    </row>
    <row r="66" spans="1:10" x14ac:dyDescent="0.2">
      <c r="A66" s="4"/>
      <c r="B66" s="4"/>
      <c r="C66" s="9"/>
      <c r="D66" s="9"/>
      <c r="E66" s="9"/>
      <c r="F66" s="9"/>
      <c r="G66" s="9"/>
      <c r="H66" s="9"/>
      <c r="I66" s="9"/>
      <c r="J66" s="9"/>
    </row>
    <row r="67" spans="1:10" x14ac:dyDescent="0.2">
      <c r="A67" s="4"/>
      <c r="B67" s="4"/>
      <c r="C67" s="9"/>
      <c r="D67" s="9"/>
      <c r="E67" s="9"/>
      <c r="F67" s="9"/>
      <c r="G67" s="9"/>
      <c r="H67" s="9"/>
      <c r="I67" s="9"/>
      <c r="J67" s="9"/>
    </row>
    <row r="68" spans="1:10" x14ac:dyDescent="0.2">
      <c r="A68" s="4"/>
      <c r="B68" s="4"/>
      <c r="C68" s="9"/>
      <c r="D68" s="9"/>
      <c r="E68" s="9"/>
      <c r="F68" s="9"/>
      <c r="G68" s="9"/>
      <c r="H68" s="9"/>
      <c r="I68" s="9"/>
      <c r="J68" s="9"/>
    </row>
    <row r="69" spans="1:10" x14ac:dyDescent="0.2">
      <c r="A69" s="4"/>
      <c r="B69" s="4"/>
      <c r="C69" s="9"/>
      <c r="D69" s="9"/>
      <c r="E69" s="9"/>
      <c r="F69" s="9"/>
      <c r="G69" s="9"/>
      <c r="H69" s="9"/>
      <c r="I69" s="9"/>
      <c r="J69" s="9"/>
    </row>
    <row r="70" spans="1:10" x14ac:dyDescent="0.2">
      <c r="A70" s="4"/>
      <c r="B70" s="4"/>
      <c r="C70" s="9"/>
      <c r="D70" s="9"/>
      <c r="E70" s="9"/>
      <c r="F70" s="9"/>
      <c r="G70" s="9"/>
      <c r="H70" s="9"/>
      <c r="I70" s="9"/>
      <c r="J70" s="9"/>
    </row>
    <row r="71" spans="1:10" x14ac:dyDescent="0.2">
      <c r="A71" s="4"/>
      <c r="B71" s="4"/>
      <c r="C71" s="9"/>
      <c r="D71" s="9"/>
      <c r="E71" s="9"/>
      <c r="F71" s="9"/>
      <c r="G71" s="9"/>
      <c r="H71" s="9"/>
      <c r="I71" s="9"/>
      <c r="J71" s="9"/>
    </row>
    <row r="72" spans="1:10" x14ac:dyDescent="0.2">
      <c r="A72" s="4"/>
      <c r="B72" s="4"/>
      <c r="C72" s="9"/>
      <c r="D72" s="9"/>
      <c r="E72" s="9"/>
      <c r="F72" s="9"/>
      <c r="G72" s="9"/>
      <c r="H72" s="9"/>
      <c r="I72" s="9"/>
      <c r="J72" s="9"/>
    </row>
    <row r="73" spans="1:10" x14ac:dyDescent="0.2">
      <c r="A73" s="4"/>
      <c r="B73" s="4"/>
      <c r="C73" s="9"/>
      <c r="D73" s="9"/>
      <c r="E73" s="9"/>
      <c r="F73" s="9"/>
      <c r="G73" s="9"/>
      <c r="H73" s="9"/>
      <c r="I73" s="9"/>
      <c r="J73" s="9"/>
    </row>
    <row r="74" spans="1:10" x14ac:dyDescent="0.2">
      <c r="A74" s="4"/>
      <c r="B74" s="4"/>
      <c r="C74" s="9"/>
      <c r="D74" s="9"/>
      <c r="E74" s="9"/>
      <c r="F74" s="9"/>
      <c r="G74" s="9"/>
      <c r="H74" s="9"/>
      <c r="I74" s="9"/>
      <c r="J74" s="9"/>
    </row>
    <row r="75" spans="1:10" x14ac:dyDescent="0.2">
      <c r="A75" s="4"/>
      <c r="B75" s="4"/>
      <c r="C75" s="9"/>
      <c r="D75" s="9"/>
      <c r="E75" s="9"/>
      <c r="F75" s="9"/>
      <c r="G75" s="9"/>
      <c r="H75" s="9"/>
      <c r="I75" s="9"/>
      <c r="J75" s="9"/>
    </row>
    <row r="76" spans="1:10" x14ac:dyDescent="0.2">
      <c r="A76" s="4"/>
      <c r="B76" s="4"/>
      <c r="C76" s="9"/>
      <c r="D76" s="9"/>
      <c r="E76" s="9"/>
      <c r="F76" s="9"/>
      <c r="G76" s="9"/>
      <c r="H76" s="9"/>
      <c r="I76" s="9"/>
      <c r="J76" s="9"/>
    </row>
    <row r="77" spans="1:10" x14ac:dyDescent="0.2">
      <c r="A77" s="4"/>
      <c r="B77" s="4"/>
      <c r="C77" s="9"/>
      <c r="D77" s="9"/>
      <c r="E77" s="9"/>
      <c r="F77" s="9"/>
      <c r="G77" s="9"/>
      <c r="H77" s="9"/>
      <c r="I77" s="9"/>
      <c r="J77" s="9"/>
    </row>
    <row r="78" spans="1:10" x14ac:dyDescent="0.2">
      <c r="A78" s="4"/>
      <c r="B78" s="4"/>
      <c r="C78" s="9"/>
      <c r="D78" s="9"/>
      <c r="E78" s="9"/>
      <c r="F78" s="9"/>
      <c r="G78" s="9"/>
      <c r="H78" s="9"/>
      <c r="I78" s="9"/>
      <c r="J78" s="9"/>
    </row>
    <row r="79" spans="1:10" x14ac:dyDescent="0.2">
      <c r="A79" s="4"/>
      <c r="B79" s="4"/>
      <c r="C79" s="9"/>
      <c r="D79" s="9"/>
      <c r="E79" s="9"/>
      <c r="F79" s="9"/>
      <c r="G79" s="9"/>
      <c r="H79" s="9"/>
      <c r="I79" s="9"/>
      <c r="J79" s="9"/>
    </row>
    <row r="80" spans="1:10" x14ac:dyDescent="0.2">
      <c r="A80" s="4"/>
      <c r="B80" s="4"/>
      <c r="C80" s="9"/>
      <c r="D80" s="9"/>
      <c r="E80" s="9"/>
      <c r="F80" s="9"/>
      <c r="G80" s="9"/>
      <c r="H80" s="9"/>
      <c r="I80" s="9"/>
      <c r="J80" s="9"/>
    </row>
    <row r="81" spans="1:10" x14ac:dyDescent="0.2">
      <c r="A81" s="4"/>
      <c r="B81" s="4"/>
      <c r="C81" s="9"/>
      <c r="D81" s="9"/>
      <c r="E81" s="9"/>
      <c r="F81" s="9"/>
      <c r="G81" s="9"/>
      <c r="H81" s="9"/>
      <c r="I81" s="9"/>
      <c r="J81" s="9"/>
    </row>
    <row r="82" spans="1:10" x14ac:dyDescent="0.2">
      <c r="A82" s="4"/>
      <c r="B82" s="4"/>
      <c r="C82" s="9"/>
      <c r="D82" s="9"/>
      <c r="E82" s="9"/>
      <c r="F82" s="9"/>
      <c r="G82" s="9"/>
      <c r="H82" s="9"/>
      <c r="I82" s="9"/>
      <c r="J82" s="9"/>
    </row>
    <row r="83" spans="1:10" x14ac:dyDescent="0.2">
      <c r="A83" s="4"/>
      <c r="B83" s="4"/>
      <c r="C83" s="9"/>
      <c r="D83" s="9"/>
      <c r="E83" s="9"/>
      <c r="F83" s="9"/>
      <c r="G83" s="9"/>
      <c r="H83" s="9"/>
      <c r="I83" s="9"/>
      <c r="J83" s="9"/>
    </row>
    <row r="84" spans="1:10" x14ac:dyDescent="0.2">
      <c r="A84" s="4"/>
      <c r="B84" s="4"/>
      <c r="C84" s="9"/>
      <c r="D84" s="9"/>
      <c r="E84" s="9"/>
      <c r="F84" s="9"/>
      <c r="G84" s="9"/>
      <c r="H84" s="9"/>
      <c r="I84" s="9"/>
      <c r="J84" s="9"/>
    </row>
    <row r="85" spans="1:10" x14ac:dyDescent="0.2">
      <c r="A85" s="4"/>
      <c r="B85" s="4"/>
      <c r="C85" s="9"/>
      <c r="D85" s="9"/>
      <c r="E85" s="9"/>
      <c r="F85" s="9"/>
      <c r="G85" s="9"/>
      <c r="H85" s="9"/>
      <c r="I85" s="9"/>
      <c r="J85" s="9"/>
    </row>
    <row r="86" spans="1:10" x14ac:dyDescent="0.2">
      <c r="A86" s="4"/>
      <c r="B86" s="4"/>
      <c r="C86" s="9"/>
      <c r="D86" s="9"/>
      <c r="E86" s="9"/>
      <c r="F86" s="9"/>
      <c r="G86" s="9"/>
      <c r="H86" s="9"/>
      <c r="I86" s="9"/>
      <c r="J86" s="9"/>
    </row>
  </sheetData>
  <mergeCells count="4">
    <mergeCell ref="A1:J1"/>
    <mergeCell ref="A2:J2"/>
    <mergeCell ref="A3:J3"/>
    <mergeCell ref="A8:J8"/>
  </mergeCells>
  <pageMargins left="0.75" right="0.75" top="0.75" bottom="0.75" header="0.03" footer="0.03"/>
  <pageSetup scale="54"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90"/>
  <sheetViews>
    <sheetView workbookViewId="0">
      <selection activeCell="J13" sqref="J13"/>
    </sheetView>
  </sheetViews>
  <sheetFormatPr defaultColWidth="9" defaultRowHeight="12.75" x14ac:dyDescent="0.2"/>
  <cols>
    <col min="1" max="1" width="14.6640625" bestFit="1" customWidth="1"/>
    <col min="2" max="2" width="36.1640625" bestFit="1" customWidth="1"/>
    <col min="3" max="3" width="12.6640625" customWidth="1"/>
    <col min="4" max="5" width="11.1640625" bestFit="1"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277</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278</v>
      </c>
      <c r="B9" s="4" t="s">
        <v>279</v>
      </c>
      <c r="C9" s="22">
        <v>-6000</v>
      </c>
      <c r="D9" s="10">
        <v>-1899.84</v>
      </c>
      <c r="E9" s="10">
        <v>-2849.76</v>
      </c>
      <c r="F9" s="10">
        <v>-11000</v>
      </c>
      <c r="G9" s="10">
        <v>-4678.3900000000003</v>
      </c>
      <c r="H9" s="10">
        <v>-11493.51</v>
      </c>
      <c r="I9" s="6">
        <v>-1</v>
      </c>
      <c r="J9" s="9"/>
    </row>
    <row r="10" spans="1:10" x14ac:dyDescent="0.2">
      <c r="A10" s="40" t="s">
        <v>280</v>
      </c>
      <c r="B10" s="4" t="s">
        <v>281</v>
      </c>
      <c r="C10" s="22">
        <v>-31000</v>
      </c>
      <c r="D10" s="10">
        <v>-14982.8</v>
      </c>
      <c r="E10" s="10">
        <v>-22474.2</v>
      </c>
      <c r="F10" s="10">
        <v>-61000</v>
      </c>
      <c r="G10" s="10">
        <v>-43156.38</v>
      </c>
      <c r="H10" s="10">
        <v>-41278.730000000003</v>
      </c>
      <c r="I10" s="6">
        <v>-1</v>
      </c>
      <c r="J10" s="9"/>
    </row>
    <row r="11" spans="1:10" x14ac:dyDescent="0.2">
      <c r="A11" s="40" t="s">
        <v>282</v>
      </c>
      <c r="B11" s="4" t="s">
        <v>283</v>
      </c>
      <c r="C11" s="22">
        <v>-18000</v>
      </c>
      <c r="D11" s="10">
        <v>-10238.02</v>
      </c>
      <c r="E11" s="10">
        <v>-15357.03</v>
      </c>
      <c r="F11" s="10">
        <v>-20000</v>
      </c>
      <c r="G11" s="10">
        <v>-20818.37</v>
      </c>
      <c r="H11" s="10">
        <v>-51744.82</v>
      </c>
      <c r="I11" s="6">
        <v>-1</v>
      </c>
      <c r="J11" s="9"/>
    </row>
    <row r="12" spans="1:10" x14ac:dyDescent="0.2">
      <c r="A12" s="40" t="s">
        <v>284</v>
      </c>
      <c r="B12" s="4" t="s">
        <v>285</v>
      </c>
      <c r="C12" s="22">
        <v>0</v>
      </c>
      <c r="D12" s="9"/>
      <c r="E12" s="10"/>
      <c r="F12" s="10">
        <v>-100</v>
      </c>
      <c r="G12" s="10">
        <v>-142.13</v>
      </c>
      <c r="H12" s="10">
        <v>-85.5</v>
      </c>
      <c r="I12" s="6">
        <v>-1</v>
      </c>
      <c r="J12" s="9"/>
    </row>
    <row r="13" spans="1:10" x14ac:dyDescent="0.2">
      <c r="A13" s="40" t="s">
        <v>286</v>
      </c>
      <c r="B13" s="4" t="s">
        <v>287</v>
      </c>
      <c r="C13" s="22">
        <v>-2000</v>
      </c>
      <c r="D13" s="10">
        <v>-623.99</v>
      </c>
      <c r="E13" s="10">
        <v>-935.98500000000001</v>
      </c>
      <c r="F13" s="10">
        <v>-3000</v>
      </c>
      <c r="G13" s="10">
        <v>-2590.91</v>
      </c>
      <c r="H13" s="10">
        <v>-2630.47</v>
      </c>
      <c r="I13" s="6">
        <v>-1</v>
      </c>
      <c r="J13" s="9"/>
    </row>
    <row r="14" spans="1:10" x14ac:dyDescent="0.2">
      <c r="A14" s="40" t="s">
        <v>288</v>
      </c>
      <c r="B14" s="4" t="s">
        <v>289</v>
      </c>
      <c r="C14" s="22">
        <v>-6000</v>
      </c>
      <c r="D14" s="10">
        <v>-3177.27</v>
      </c>
      <c r="E14" s="10">
        <v>-4765.9049999999997</v>
      </c>
      <c r="F14" s="10">
        <v>-10000</v>
      </c>
      <c r="G14" s="10">
        <v>-10876.57</v>
      </c>
      <c r="H14" s="10">
        <v>-12010.45</v>
      </c>
      <c r="I14" s="6">
        <v>-1</v>
      </c>
      <c r="J14" s="9"/>
    </row>
    <row r="15" spans="1:10" x14ac:dyDescent="0.2">
      <c r="A15" s="40" t="s">
        <v>290</v>
      </c>
      <c r="B15" s="4" t="s">
        <v>291</v>
      </c>
      <c r="C15" s="22">
        <v>-400000</v>
      </c>
      <c r="D15" s="10">
        <v>-189446.23</v>
      </c>
      <c r="E15" s="10">
        <v>-284169.34499999997</v>
      </c>
      <c r="F15" s="10">
        <v>-390000</v>
      </c>
      <c r="G15" s="10">
        <v>-328407.45</v>
      </c>
      <c r="H15" s="10">
        <v>-360558.71</v>
      </c>
      <c r="I15" s="6">
        <v>-1</v>
      </c>
      <c r="J15" s="9"/>
    </row>
    <row r="16" spans="1:10" x14ac:dyDescent="0.2">
      <c r="A16" s="40" t="s">
        <v>292</v>
      </c>
      <c r="B16" s="4" t="s">
        <v>293</v>
      </c>
      <c r="C16" s="22">
        <v>-130000</v>
      </c>
      <c r="D16" s="10">
        <v>-82378.5</v>
      </c>
      <c r="E16" s="10">
        <v>-123567.75</v>
      </c>
      <c r="F16" s="10">
        <v>-120000</v>
      </c>
      <c r="G16" s="10">
        <v>-88055.5</v>
      </c>
      <c r="H16" s="10">
        <v>-30249.61</v>
      </c>
      <c r="I16" s="6">
        <v>-1</v>
      </c>
      <c r="J16" s="9"/>
    </row>
    <row r="17" spans="1:10" x14ac:dyDescent="0.2">
      <c r="A17" s="40" t="s">
        <v>294</v>
      </c>
      <c r="B17" s="4" t="s">
        <v>295</v>
      </c>
      <c r="C17" s="22">
        <v>-92000</v>
      </c>
      <c r="D17" s="10">
        <v>-54890.9</v>
      </c>
      <c r="E17" s="10">
        <v>-82336.350000000006</v>
      </c>
      <c r="F17" s="10">
        <v>-140000</v>
      </c>
      <c r="G17" s="10">
        <v>-128120.81</v>
      </c>
      <c r="H17" s="10">
        <v>-46241.4</v>
      </c>
      <c r="I17" s="6">
        <v>-1</v>
      </c>
      <c r="J17" s="9"/>
    </row>
    <row r="18" spans="1:10" x14ac:dyDescent="0.2">
      <c r="A18" s="40" t="s">
        <v>296</v>
      </c>
      <c r="B18" s="4" t="s">
        <v>297</v>
      </c>
      <c r="C18" s="22">
        <v>0</v>
      </c>
      <c r="D18" s="9"/>
      <c r="E18" s="10"/>
      <c r="F18" s="9"/>
      <c r="G18" s="10">
        <v>-386.88</v>
      </c>
      <c r="H18" s="10">
        <v>-33790.01</v>
      </c>
      <c r="I18" s="6">
        <v>0</v>
      </c>
      <c r="J18" s="9"/>
    </row>
    <row r="19" spans="1:10" x14ac:dyDescent="0.2">
      <c r="A19" s="40" t="s">
        <v>298</v>
      </c>
      <c r="B19" s="4" t="s">
        <v>299</v>
      </c>
      <c r="C19" s="22">
        <v>0</v>
      </c>
      <c r="D19" s="10">
        <v>-400</v>
      </c>
      <c r="E19" s="10">
        <v>-600</v>
      </c>
      <c r="F19" s="10">
        <v>-4800</v>
      </c>
      <c r="G19" s="10">
        <v>-3187.91</v>
      </c>
      <c r="H19" s="10">
        <v>-8602.5</v>
      </c>
      <c r="I19" s="6">
        <v>-1</v>
      </c>
      <c r="J19" s="9"/>
    </row>
    <row r="20" spans="1:10" x14ac:dyDescent="0.2">
      <c r="A20" s="40" t="s">
        <v>300</v>
      </c>
      <c r="B20" s="4" t="s">
        <v>301</v>
      </c>
      <c r="C20" s="22">
        <v>-4000</v>
      </c>
      <c r="D20" s="10">
        <v>1356.74</v>
      </c>
      <c r="E20" s="10">
        <v>2035.11</v>
      </c>
      <c r="F20" s="10">
        <v>-3500</v>
      </c>
      <c r="G20" s="10">
        <v>-1470.98</v>
      </c>
      <c r="H20" s="10">
        <v>244.99</v>
      </c>
      <c r="I20" s="6">
        <v>-1</v>
      </c>
      <c r="J20" s="9"/>
    </row>
    <row r="21" spans="1:10" x14ac:dyDescent="0.2">
      <c r="A21" s="40" t="s">
        <v>302</v>
      </c>
      <c r="B21" s="4" t="s">
        <v>303</v>
      </c>
      <c r="C21" s="22">
        <v>-15000</v>
      </c>
      <c r="D21" s="10">
        <v>-8677.31</v>
      </c>
      <c r="E21" s="10">
        <v>-13015.965</v>
      </c>
      <c r="F21" s="10">
        <v>-18000</v>
      </c>
      <c r="G21" s="10">
        <v>-18518.09</v>
      </c>
      <c r="H21" s="10">
        <v>-15479.82</v>
      </c>
      <c r="I21" s="6">
        <v>-1</v>
      </c>
      <c r="J21" s="9"/>
    </row>
    <row r="22" spans="1:10" x14ac:dyDescent="0.2">
      <c r="A22" s="40" t="s">
        <v>304</v>
      </c>
      <c r="B22" s="4" t="s">
        <v>305</v>
      </c>
      <c r="C22" s="22">
        <v>-9500</v>
      </c>
      <c r="D22" s="10">
        <v>-7500</v>
      </c>
      <c r="E22" s="10">
        <v>-11250</v>
      </c>
      <c r="F22" s="10">
        <v>-6000</v>
      </c>
      <c r="G22" s="10">
        <v>-8564.25</v>
      </c>
      <c r="H22" s="10">
        <v>-17743.5</v>
      </c>
      <c r="I22" s="6">
        <v>-1</v>
      </c>
      <c r="J22" s="9"/>
    </row>
    <row r="23" spans="1:10" x14ac:dyDescent="0.2">
      <c r="A23" s="40" t="s">
        <v>306</v>
      </c>
      <c r="B23" s="4" t="s">
        <v>307</v>
      </c>
      <c r="C23" s="13">
        <v>3000</v>
      </c>
      <c r="D23" s="10">
        <v>1403.95</v>
      </c>
      <c r="E23" s="10">
        <v>2105.9250000000002</v>
      </c>
      <c r="F23" s="10">
        <v>3100</v>
      </c>
      <c r="G23" s="10">
        <v>2183</v>
      </c>
      <c r="H23" s="10">
        <v>5762.01</v>
      </c>
      <c r="I23" s="6">
        <v>-1</v>
      </c>
      <c r="J23" s="9"/>
    </row>
    <row r="24" spans="1:10" x14ac:dyDescent="0.2">
      <c r="A24" s="40" t="s">
        <v>308</v>
      </c>
      <c r="B24" s="4" t="s">
        <v>309</v>
      </c>
      <c r="C24" s="13">
        <v>11000</v>
      </c>
      <c r="D24" s="10">
        <v>6250.02</v>
      </c>
      <c r="E24" s="10">
        <v>9375.0300000000007</v>
      </c>
      <c r="F24" s="10">
        <v>21000</v>
      </c>
      <c r="G24" s="10">
        <v>19084</v>
      </c>
      <c r="H24" s="10">
        <v>18047.830000000002</v>
      </c>
      <c r="I24" s="6">
        <v>-1</v>
      </c>
      <c r="J24" s="9"/>
    </row>
    <row r="25" spans="1:10" x14ac:dyDescent="0.2">
      <c r="A25" s="40" t="s">
        <v>310</v>
      </c>
      <c r="B25" s="4" t="s">
        <v>311</v>
      </c>
      <c r="C25" s="13">
        <v>5000</v>
      </c>
      <c r="D25" s="10">
        <v>1039.06</v>
      </c>
      <c r="E25" s="10">
        <v>1558.59</v>
      </c>
      <c r="F25" s="10">
        <v>4500</v>
      </c>
      <c r="G25" s="10">
        <v>4710.6499999999996</v>
      </c>
      <c r="H25" s="10">
        <v>13864.07</v>
      </c>
      <c r="I25" s="6">
        <v>-1</v>
      </c>
      <c r="J25" s="9"/>
    </row>
    <row r="26" spans="1:10" x14ac:dyDescent="0.2">
      <c r="A26" s="40" t="s">
        <v>312</v>
      </c>
      <c r="B26" s="4" t="s">
        <v>313</v>
      </c>
      <c r="C26" s="13">
        <v>0</v>
      </c>
      <c r="D26" s="10">
        <v>3.36</v>
      </c>
      <c r="E26" s="10">
        <v>5.04</v>
      </c>
      <c r="F26" s="10">
        <v>40</v>
      </c>
      <c r="G26" s="10">
        <v>63.92</v>
      </c>
      <c r="H26" s="10">
        <v>73.94</v>
      </c>
      <c r="I26" s="6">
        <v>-1</v>
      </c>
      <c r="J26" s="9"/>
    </row>
    <row r="27" spans="1:10" x14ac:dyDescent="0.2">
      <c r="A27" s="40" t="s">
        <v>314</v>
      </c>
      <c r="B27" s="4" t="s">
        <v>315</v>
      </c>
      <c r="C27" s="13">
        <v>600</v>
      </c>
      <c r="D27" s="10">
        <v>412.52</v>
      </c>
      <c r="E27" s="10">
        <v>618.78</v>
      </c>
      <c r="F27" s="10">
        <v>1400</v>
      </c>
      <c r="G27" s="10">
        <v>1779.29</v>
      </c>
      <c r="H27" s="10">
        <v>1225.56</v>
      </c>
      <c r="I27" s="6">
        <v>-1</v>
      </c>
      <c r="J27" s="9"/>
    </row>
    <row r="28" spans="1:10" x14ac:dyDescent="0.2">
      <c r="A28" s="40" t="s">
        <v>316</v>
      </c>
      <c r="B28" s="4" t="s">
        <v>317</v>
      </c>
      <c r="C28" s="13">
        <v>0</v>
      </c>
      <c r="D28" s="9"/>
      <c r="E28" s="10"/>
      <c r="F28" s="10">
        <v>700</v>
      </c>
      <c r="G28" s="10">
        <v>178.91</v>
      </c>
      <c r="H28" s="10">
        <v>1671.98</v>
      </c>
      <c r="I28" s="6">
        <v>-1</v>
      </c>
      <c r="J28" s="9"/>
    </row>
    <row r="29" spans="1:10" x14ac:dyDescent="0.2">
      <c r="A29" s="40" t="s">
        <v>318</v>
      </c>
      <c r="B29" s="4" t="s">
        <v>319</v>
      </c>
      <c r="C29" s="13">
        <v>1500</v>
      </c>
      <c r="D29" s="10">
        <v>1993.18</v>
      </c>
      <c r="E29" s="10">
        <v>2989.77</v>
      </c>
      <c r="F29" s="10">
        <v>6000</v>
      </c>
      <c r="G29" s="10">
        <v>6207.55</v>
      </c>
      <c r="H29" s="10">
        <v>6695.32</v>
      </c>
      <c r="I29" s="6">
        <v>-1</v>
      </c>
      <c r="J29" s="9"/>
    </row>
    <row r="30" spans="1:10" x14ac:dyDescent="0.2">
      <c r="A30" s="40" t="s">
        <v>320</v>
      </c>
      <c r="B30" s="4" t="s">
        <v>321</v>
      </c>
      <c r="C30" s="13">
        <v>150000</v>
      </c>
      <c r="D30" s="10">
        <v>96520.35</v>
      </c>
      <c r="E30" s="10">
        <v>144780.52499999999</v>
      </c>
      <c r="F30" s="10">
        <v>160000</v>
      </c>
      <c r="G30" s="10">
        <v>158850.93</v>
      </c>
      <c r="H30" s="10">
        <v>179192.76</v>
      </c>
      <c r="I30" s="6">
        <v>-1</v>
      </c>
      <c r="J30" s="9"/>
    </row>
    <row r="31" spans="1:10" x14ac:dyDescent="0.2">
      <c r="A31" s="40" t="s">
        <v>322</v>
      </c>
      <c r="B31" s="4" t="s">
        <v>323</v>
      </c>
      <c r="C31" s="13">
        <v>28000</v>
      </c>
      <c r="D31" s="10">
        <v>12467.2</v>
      </c>
      <c r="E31" s="10">
        <v>18700.8</v>
      </c>
      <c r="F31" s="10">
        <v>45000</v>
      </c>
      <c r="G31" s="10">
        <v>50355.93</v>
      </c>
      <c r="H31" s="10">
        <v>16692.97</v>
      </c>
      <c r="I31" s="6">
        <v>-1</v>
      </c>
      <c r="J31" s="9"/>
    </row>
    <row r="32" spans="1:10" x14ac:dyDescent="0.2">
      <c r="A32" s="40" t="s">
        <v>324</v>
      </c>
      <c r="B32" s="4" t="s">
        <v>325</v>
      </c>
      <c r="C32" s="13">
        <v>3000</v>
      </c>
      <c r="D32" s="10">
        <v>82.77</v>
      </c>
      <c r="E32" s="10">
        <v>124.155</v>
      </c>
      <c r="F32" s="10">
        <v>2800</v>
      </c>
      <c r="G32" s="10">
        <v>2615.64</v>
      </c>
      <c r="H32" s="10">
        <v>975</v>
      </c>
      <c r="I32" s="6">
        <v>-1</v>
      </c>
      <c r="J32" s="9"/>
    </row>
    <row r="33" spans="1:10" x14ac:dyDescent="0.2">
      <c r="A33" s="40" t="s">
        <v>326</v>
      </c>
      <c r="B33" s="4" t="s">
        <v>327</v>
      </c>
      <c r="C33" s="13">
        <v>3000</v>
      </c>
      <c r="D33" s="10">
        <v>2411.08</v>
      </c>
      <c r="E33" s="10">
        <v>3616.62</v>
      </c>
      <c r="F33" s="10">
        <v>3500</v>
      </c>
      <c r="G33" s="10">
        <v>4850.8100000000004</v>
      </c>
      <c r="H33" s="10">
        <v>4720.34</v>
      </c>
      <c r="I33" s="6">
        <v>-1</v>
      </c>
      <c r="J33" s="9"/>
    </row>
    <row r="34" spans="1:10" x14ac:dyDescent="0.2">
      <c r="A34" s="40" t="s">
        <v>328</v>
      </c>
      <c r="B34" s="4" t="s">
        <v>329</v>
      </c>
      <c r="C34" s="13">
        <v>5500</v>
      </c>
      <c r="D34" s="10">
        <v>3328.2</v>
      </c>
      <c r="E34" s="10">
        <v>4992.3</v>
      </c>
      <c r="F34" s="10">
        <v>6300</v>
      </c>
      <c r="G34" s="10">
        <v>6023.04</v>
      </c>
      <c r="H34" s="10">
        <v>6774.08</v>
      </c>
      <c r="I34" s="6">
        <v>-1</v>
      </c>
      <c r="J34" s="9"/>
    </row>
    <row r="35" spans="1:10" x14ac:dyDescent="0.2">
      <c r="A35" s="40" t="s">
        <v>330</v>
      </c>
      <c r="B35" s="4" t="s">
        <v>331</v>
      </c>
      <c r="C35" s="13">
        <v>4500</v>
      </c>
      <c r="D35" s="10">
        <v>3101.34</v>
      </c>
      <c r="E35" s="10">
        <v>4652.01</v>
      </c>
      <c r="F35" s="10">
        <v>4000</v>
      </c>
      <c r="G35" s="10">
        <v>3683.64</v>
      </c>
      <c r="H35" s="10">
        <v>2540.71</v>
      </c>
      <c r="I35" s="6">
        <v>-1</v>
      </c>
      <c r="J35" s="9"/>
    </row>
    <row r="36" spans="1:10" x14ac:dyDescent="0.2">
      <c r="A36" s="40" t="s">
        <v>332</v>
      </c>
      <c r="B36" s="4" t="s">
        <v>333</v>
      </c>
      <c r="C36" s="13">
        <v>17000</v>
      </c>
      <c r="D36" s="10">
        <v>9437.48</v>
      </c>
      <c r="E36" s="10">
        <v>14156.22</v>
      </c>
      <c r="F36" s="10">
        <v>17000</v>
      </c>
      <c r="G36" s="10">
        <v>22183.439999999999</v>
      </c>
      <c r="H36" s="10">
        <v>19425.95</v>
      </c>
      <c r="I36" s="6">
        <v>-1</v>
      </c>
      <c r="J36" s="9"/>
    </row>
    <row r="37" spans="1:10" x14ac:dyDescent="0.2">
      <c r="A37" s="40" t="s">
        <v>334</v>
      </c>
      <c r="B37" s="4" t="s">
        <v>335</v>
      </c>
      <c r="C37" s="13">
        <v>250</v>
      </c>
      <c r="D37" s="10">
        <v>130.22</v>
      </c>
      <c r="E37" s="10">
        <v>195.33</v>
      </c>
      <c r="F37" s="10">
        <v>300</v>
      </c>
      <c r="G37" s="10">
        <v>325.33</v>
      </c>
      <c r="H37" s="10">
        <v>347.08</v>
      </c>
      <c r="I37" s="6">
        <v>-1</v>
      </c>
      <c r="J37" s="9"/>
    </row>
    <row r="38" spans="1:10" x14ac:dyDescent="0.2">
      <c r="A38" s="40" t="s">
        <v>336</v>
      </c>
      <c r="B38" s="4" t="s">
        <v>337</v>
      </c>
      <c r="C38" s="13">
        <v>2000</v>
      </c>
      <c r="D38" s="10">
        <v>-1360.7</v>
      </c>
      <c r="E38" s="10">
        <v>-2041.05</v>
      </c>
      <c r="F38" s="10">
        <v>1200</v>
      </c>
      <c r="G38" s="9"/>
      <c r="H38" s="10">
        <v>1399.89</v>
      </c>
      <c r="I38" s="6">
        <v>-1</v>
      </c>
      <c r="J38" s="9"/>
    </row>
    <row r="39" spans="1:10" x14ac:dyDescent="0.2">
      <c r="A39" s="40" t="s">
        <v>338</v>
      </c>
      <c r="B39" s="4" t="s">
        <v>339</v>
      </c>
      <c r="C39" s="13">
        <v>10000</v>
      </c>
      <c r="D39" s="10">
        <v>7205.04</v>
      </c>
      <c r="E39" s="10">
        <v>10807.56</v>
      </c>
      <c r="F39" s="10">
        <v>11000</v>
      </c>
      <c r="G39" s="10">
        <v>10807.56</v>
      </c>
      <c r="H39" s="10">
        <v>11801.26</v>
      </c>
      <c r="I39" s="6">
        <v>-1</v>
      </c>
      <c r="J39" s="9"/>
    </row>
    <row r="40" spans="1:10" x14ac:dyDescent="0.2">
      <c r="A40" s="40" t="s">
        <v>340</v>
      </c>
      <c r="B40" s="4" t="s">
        <v>341</v>
      </c>
      <c r="C40" s="13">
        <v>7500</v>
      </c>
      <c r="D40" s="10">
        <v>4072.17</v>
      </c>
      <c r="E40" s="10">
        <v>6108.2550000000001</v>
      </c>
      <c r="F40" s="10">
        <v>11000</v>
      </c>
      <c r="G40" s="10">
        <v>14538.71</v>
      </c>
      <c r="H40" s="10">
        <v>9385.06</v>
      </c>
      <c r="I40" s="6">
        <v>-1</v>
      </c>
      <c r="J40" s="9"/>
    </row>
    <row r="41" spans="1:10" x14ac:dyDescent="0.2">
      <c r="A41" s="40" t="s">
        <v>342</v>
      </c>
      <c r="B41" s="4" t="s">
        <v>343</v>
      </c>
      <c r="C41" s="13">
        <v>0</v>
      </c>
      <c r="D41" s="9"/>
      <c r="E41" s="10"/>
      <c r="F41" s="9"/>
      <c r="G41" s="10">
        <v>30.96</v>
      </c>
      <c r="H41" s="10">
        <v>77.34</v>
      </c>
      <c r="I41" s="6">
        <v>0</v>
      </c>
      <c r="J41" s="9"/>
    </row>
    <row r="42" spans="1:10" x14ac:dyDescent="0.2">
      <c r="A42" s="40" t="s">
        <v>344</v>
      </c>
      <c r="B42" s="4" t="s">
        <v>345</v>
      </c>
      <c r="C42" s="13">
        <v>0</v>
      </c>
      <c r="D42" s="9"/>
      <c r="E42" s="10"/>
      <c r="F42" s="10">
        <v>4800</v>
      </c>
      <c r="G42" s="10">
        <v>5573.96</v>
      </c>
      <c r="H42" s="10">
        <v>6622.45</v>
      </c>
      <c r="I42" s="6">
        <v>-1</v>
      </c>
      <c r="J42" s="9"/>
    </row>
    <row r="43" spans="1:10" x14ac:dyDescent="0.2">
      <c r="A43" s="40" t="s">
        <v>346</v>
      </c>
      <c r="B43" s="4" t="s">
        <v>347</v>
      </c>
      <c r="C43" s="13">
        <v>600</v>
      </c>
      <c r="D43" s="10">
        <v>309.12</v>
      </c>
      <c r="E43" s="10">
        <v>463.68</v>
      </c>
      <c r="F43" s="10">
        <v>400</v>
      </c>
      <c r="G43" s="10">
        <v>309.29000000000002</v>
      </c>
      <c r="H43" s="9"/>
      <c r="I43" s="6">
        <v>-1</v>
      </c>
      <c r="J43" s="9"/>
    </row>
    <row r="44" spans="1:10" x14ac:dyDescent="0.2">
      <c r="A44" s="40" t="s">
        <v>348</v>
      </c>
      <c r="B44" s="4" t="s">
        <v>349</v>
      </c>
      <c r="C44" s="13">
        <v>300</v>
      </c>
      <c r="D44" s="9"/>
      <c r="E44" s="10"/>
      <c r="F44" s="10">
        <v>450</v>
      </c>
      <c r="G44" s="10">
        <v>1569.53</v>
      </c>
      <c r="H44" s="10">
        <v>2299.59</v>
      </c>
      <c r="I44" s="6">
        <v>-1</v>
      </c>
      <c r="J44" s="9"/>
    </row>
    <row r="45" spans="1:10" x14ac:dyDescent="0.2">
      <c r="A45" s="40" t="s">
        <v>350</v>
      </c>
      <c r="B45" s="4" t="s">
        <v>351</v>
      </c>
      <c r="C45" s="13">
        <v>0</v>
      </c>
      <c r="D45" s="9"/>
      <c r="E45" s="10"/>
      <c r="F45" s="9"/>
      <c r="G45" s="9"/>
      <c r="H45" s="10">
        <v>81.5</v>
      </c>
      <c r="I45" s="6">
        <v>0</v>
      </c>
      <c r="J45" s="9"/>
    </row>
    <row r="46" spans="1:10" x14ac:dyDescent="0.2">
      <c r="A46" s="40" t="s">
        <v>352</v>
      </c>
      <c r="B46" s="4" t="s">
        <v>353</v>
      </c>
      <c r="C46" s="13">
        <v>7000</v>
      </c>
      <c r="D46" s="10">
        <v>1275.78</v>
      </c>
      <c r="E46" s="10">
        <v>1913.67</v>
      </c>
      <c r="F46" s="10">
        <v>9000</v>
      </c>
      <c r="G46" s="10">
        <v>5109.47</v>
      </c>
      <c r="H46" s="10">
        <v>10592.95</v>
      </c>
      <c r="I46" s="6">
        <v>-1</v>
      </c>
      <c r="J46" s="9"/>
    </row>
    <row r="47" spans="1:10" x14ac:dyDescent="0.2">
      <c r="A47" s="40" t="s">
        <v>354</v>
      </c>
      <c r="B47" s="4" t="s">
        <v>355</v>
      </c>
      <c r="C47" s="13">
        <v>4500</v>
      </c>
      <c r="D47" s="10">
        <v>1392</v>
      </c>
      <c r="E47" s="10">
        <v>2088</v>
      </c>
      <c r="F47" s="10">
        <v>3500</v>
      </c>
      <c r="G47" s="10">
        <v>4648.37</v>
      </c>
      <c r="H47" s="10">
        <v>3779.34</v>
      </c>
      <c r="I47" s="6">
        <v>-1</v>
      </c>
      <c r="J47" s="9"/>
    </row>
    <row r="48" spans="1:10" x14ac:dyDescent="0.2">
      <c r="A48" s="40" t="s">
        <v>356</v>
      </c>
      <c r="B48" s="4" t="s">
        <v>357</v>
      </c>
      <c r="C48" s="13">
        <v>3500</v>
      </c>
      <c r="D48" s="9"/>
      <c r="E48" s="10"/>
      <c r="F48" s="10">
        <v>3500</v>
      </c>
      <c r="G48" s="10">
        <v>7391.51</v>
      </c>
      <c r="H48" s="10">
        <v>9293.09</v>
      </c>
      <c r="I48" s="6">
        <v>-1</v>
      </c>
      <c r="J48" s="9"/>
    </row>
    <row r="49" spans="1:10" x14ac:dyDescent="0.2">
      <c r="A49" s="40" t="s">
        <v>358</v>
      </c>
      <c r="B49" s="4" t="s">
        <v>359</v>
      </c>
      <c r="C49" s="13">
        <v>300</v>
      </c>
      <c r="D49" s="9"/>
      <c r="E49" s="10"/>
      <c r="F49" s="10">
        <v>300</v>
      </c>
      <c r="G49" s="9"/>
      <c r="H49" s="10">
        <v>72.5</v>
      </c>
      <c r="I49" s="6">
        <v>-1</v>
      </c>
      <c r="J49" s="9"/>
    </row>
    <row r="50" spans="1:10" x14ac:dyDescent="0.2">
      <c r="A50" s="40" t="s">
        <v>360</v>
      </c>
      <c r="B50" s="4" t="s">
        <v>361</v>
      </c>
      <c r="C50" s="13">
        <v>6000</v>
      </c>
      <c r="D50" s="10">
        <v>3817.16</v>
      </c>
      <c r="E50" s="10">
        <v>5725.74</v>
      </c>
      <c r="F50" s="10">
        <v>5500</v>
      </c>
      <c r="G50" s="10">
        <v>6598.13</v>
      </c>
      <c r="H50" s="10">
        <v>5600.9</v>
      </c>
      <c r="I50" s="6">
        <v>-1</v>
      </c>
      <c r="J50" s="9"/>
    </row>
    <row r="51" spans="1:10" x14ac:dyDescent="0.2">
      <c r="A51" s="40" t="s">
        <v>362</v>
      </c>
      <c r="B51" s="4" t="s">
        <v>363</v>
      </c>
      <c r="C51" s="13">
        <v>7000</v>
      </c>
      <c r="D51" s="10">
        <v>2869.2</v>
      </c>
      <c r="E51" s="10">
        <v>4303.8</v>
      </c>
      <c r="F51" s="10">
        <v>12000</v>
      </c>
      <c r="G51" s="10">
        <v>10577.86</v>
      </c>
      <c r="H51" s="10">
        <v>5680.83</v>
      </c>
      <c r="I51" s="6">
        <v>-1</v>
      </c>
      <c r="J51" s="9"/>
    </row>
    <row r="52" spans="1:10" x14ac:dyDescent="0.2">
      <c r="A52" s="40" t="s">
        <v>364</v>
      </c>
      <c r="B52" s="4" t="s">
        <v>365</v>
      </c>
      <c r="C52" s="13">
        <v>5000</v>
      </c>
      <c r="D52" s="9"/>
      <c r="E52" s="10"/>
      <c r="F52" s="10">
        <v>1600</v>
      </c>
      <c r="G52" s="10">
        <v>455.24</v>
      </c>
      <c r="H52" s="10">
        <v>1986.13</v>
      </c>
      <c r="I52" s="6">
        <v>-1</v>
      </c>
      <c r="J52" s="9"/>
    </row>
    <row r="53" spans="1:10" x14ac:dyDescent="0.2">
      <c r="A53" s="40" t="s">
        <v>366</v>
      </c>
      <c r="B53" s="4" t="s">
        <v>367</v>
      </c>
      <c r="C53" s="13">
        <v>500</v>
      </c>
      <c r="D53" s="10">
        <v>41.95</v>
      </c>
      <c r="E53" s="10">
        <v>62.924999999999997</v>
      </c>
      <c r="F53" s="10">
        <v>550</v>
      </c>
      <c r="G53" s="9"/>
      <c r="H53" s="10">
        <v>360.12</v>
      </c>
      <c r="I53" s="6">
        <v>-1</v>
      </c>
      <c r="J53" s="9"/>
    </row>
    <row r="54" spans="1:10" x14ac:dyDescent="0.2">
      <c r="A54" s="40" t="s">
        <v>368</v>
      </c>
      <c r="B54" s="4" t="s">
        <v>369</v>
      </c>
      <c r="C54" s="13">
        <v>390000</v>
      </c>
      <c r="D54" s="10">
        <v>259503.38</v>
      </c>
      <c r="E54" s="10">
        <v>389255.07</v>
      </c>
      <c r="F54" s="10">
        <v>401500</v>
      </c>
      <c r="G54" s="10">
        <v>467166.08</v>
      </c>
      <c r="H54" s="10">
        <v>452530.93</v>
      </c>
      <c r="I54" s="6">
        <v>-1</v>
      </c>
      <c r="J54" s="9"/>
    </row>
    <row r="55" spans="1:10" x14ac:dyDescent="0.2">
      <c r="A55" s="40" t="s">
        <v>370</v>
      </c>
      <c r="B55" s="4" t="s">
        <v>371</v>
      </c>
      <c r="C55" s="13">
        <v>30000</v>
      </c>
      <c r="D55" s="10">
        <v>21115.26</v>
      </c>
      <c r="E55" s="10">
        <v>31672.89</v>
      </c>
      <c r="F55" s="10">
        <v>32000</v>
      </c>
      <c r="G55" s="10">
        <v>39468.21</v>
      </c>
      <c r="H55" s="10">
        <v>36637.269999999997</v>
      </c>
      <c r="I55" s="6">
        <v>-1</v>
      </c>
      <c r="J55" s="9"/>
    </row>
    <row r="56" spans="1:10" x14ac:dyDescent="0.2">
      <c r="A56" s="40" t="s">
        <v>372</v>
      </c>
      <c r="B56" s="4" t="s">
        <v>373</v>
      </c>
      <c r="C56" s="13">
        <v>10000</v>
      </c>
      <c r="D56" s="10">
        <v>8879.84</v>
      </c>
      <c r="E56" s="10">
        <v>13319.76</v>
      </c>
      <c r="F56" s="10">
        <v>9500</v>
      </c>
      <c r="G56" s="10">
        <v>14039.79</v>
      </c>
      <c r="H56" s="10">
        <v>11771.28</v>
      </c>
      <c r="I56" s="6">
        <v>-1</v>
      </c>
      <c r="J56" s="9"/>
    </row>
    <row r="57" spans="1:10" x14ac:dyDescent="0.2">
      <c r="A57" s="40" t="s">
        <v>374</v>
      </c>
      <c r="B57" s="4" t="s">
        <v>375</v>
      </c>
      <c r="C57" s="13">
        <v>78</v>
      </c>
      <c r="D57" s="10">
        <v>-960.73</v>
      </c>
      <c r="E57" s="10">
        <v>-1441.095</v>
      </c>
      <c r="F57" s="10">
        <v>25</v>
      </c>
      <c r="G57" s="10">
        <v>1263.8599999999999</v>
      </c>
      <c r="H57" s="10">
        <v>404.61</v>
      </c>
      <c r="I57" s="6">
        <v>-1</v>
      </c>
      <c r="J57" s="9"/>
    </row>
    <row r="58" spans="1:10" x14ac:dyDescent="0.2">
      <c r="A58" s="40" t="s">
        <v>376</v>
      </c>
      <c r="B58" s="4" t="s">
        <v>377</v>
      </c>
      <c r="C58" s="13">
        <v>200</v>
      </c>
      <c r="D58" s="9"/>
      <c r="E58" s="10"/>
      <c r="F58" s="9"/>
      <c r="G58" s="10">
        <v>598.71</v>
      </c>
      <c r="H58" s="10">
        <v>1866.07</v>
      </c>
      <c r="I58" s="6">
        <v>0</v>
      </c>
      <c r="J58" s="9"/>
    </row>
    <row r="59" spans="1:10" x14ac:dyDescent="0.2">
      <c r="A59" s="40" t="s">
        <v>378</v>
      </c>
      <c r="B59" s="4" t="s">
        <v>379</v>
      </c>
      <c r="C59" s="13">
        <v>10800</v>
      </c>
      <c r="D59" s="10">
        <v>5601.74</v>
      </c>
      <c r="E59" s="10">
        <v>8402.61</v>
      </c>
      <c r="F59" s="10">
        <v>62000</v>
      </c>
      <c r="G59" s="10">
        <v>64417.64</v>
      </c>
      <c r="H59" s="10">
        <v>66074.2</v>
      </c>
      <c r="I59" s="6">
        <v>-1</v>
      </c>
      <c r="J59" s="9"/>
    </row>
    <row r="60" spans="1:10" x14ac:dyDescent="0.2">
      <c r="A60" s="40"/>
      <c r="B60" s="4"/>
      <c r="C60" s="11"/>
      <c r="D60" s="11"/>
      <c r="E60" s="11"/>
      <c r="F60" s="11"/>
      <c r="G60" s="11"/>
      <c r="H60" s="11"/>
      <c r="I60" s="11"/>
      <c r="J60" s="11"/>
    </row>
    <row r="61" spans="1:10" x14ac:dyDescent="0.2">
      <c r="A61" s="40"/>
      <c r="B61" s="4" t="s">
        <v>32</v>
      </c>
      <c r="C61" s="10">
        <f>SUM(C9:C59)</f>
        <v>14128</v>
      </c>
      <c r="D61" s="10">
        <v>79483.820000000007</v>
      </c>
      <c r="E61" s="10">
        <v>119225.73</v>
      </c>
      <c r="F61" s="10">
        <v>58065</v>
      </c>
      <c r="G61" s="10">
        <v>278686.34000000003</v>
      </c>
      <c r="H61" s="10">
        <v>284662.87</v>
      </c>
      <c r="I61" s="6">
        <v>-1</v>
      </c>
      <c r="J61" s="9"/>
    </row>
    <row r="62" spans="1:10" x14ac:dyDescent="0.2">
      <c r="A62" s="7"/>
      <c r="B62" s="7"/>
      <c r="C62" s="8"/>
      <c r="D62" s="8"/>
      <c r="E62" s="8"/>
      <c r="F62" s="8"/>
      <c r="G62" s="8"/>
      <c r="H62" s="8"/>
      <c r="I62" s="8"/>
      <c r="J62" s="8"/>
    </row>
    <row r="63" spans="1:10" x14ac:dyDescent="0.2">
      <c r="A63" s="4"/>
      <c r="B63" s="4"/>
      <c r="C63" s="9"/>
      <c r="D63" s="9"/>
      <c r="E63" s="9"/>
      <c r="F63" s="9"/>
      <c r="G63" s="9"/>
      <c r="H63" s="9"/>
      <c r="I63" s="9"/>
      <c r="J63" s="9"/>
    </row>
    <row r="64" spans="1:10" x14ac:dyDescent="0.2">
      <c r="A64" s="4"/>
      <c r="B64" s="4"/>
      <c r="C64" s="9"/>
      <c r="D64" s="9"/>
      <c r="E64" s="9"/>
      <c r="F64" s="9"/>
      <c r="G64" s="9"/>
      <c r="H64" s="9"/>
      <c r="I64" s="9"/>
      <c r="J64" s="9"/>
    </row>
    <row r="65" spans="1:10" x14ac:dyDescent="0.2">
      <c r="A65" s="4"/>
      <c r="B65" s="4"/>
      <c r="C65" s="9"/>
      <c r="D65" s="9"/>
      <c r="E65" s="9"/>
      <c r="F65" s="9"/>
      <c r="G65" s="9"/>
      <c r="H65" s="9"/>
      <c r="I65" s="9"/>
      <c r="J65" s="9"/>
    </row>
    <row r="66" spans="1:10" x14ac:dyDescent="0.2">
      <c r="A66" s="4"/>
      <c r="B66" s="4"/>
      <c r="C66" s="9"/>
      <c r="D66" s="9"/>
      <c r="E66" s="9"/>
      <c r="F66" s="9"/>
      <c r="G66" s="9"/>
      <c r="H66" s="9"/>
      <c r="I66" s="9"/>
      <c r="J66" s="9"/>
    </row>
    <row r="67" spans="1:10" x14ac:dyDescent="0.2">
      <c r="A67" s="4"/>
      <c r="B67" s="4"/>
      <c r="C67" s="9"/>
      <c r="D67" s="9"/>
      <c r="E67" s="9"/>
      <c r="F67" s="9"/>
      <c r="G67" s="9"/>
      <c r="H67" s="9"/>
      <c r="I67" s="9"/>
      <c r="J67" s="9"/>
    </row>
    <row r="68" spans="1:10" x14ac:dyDescent="0.2">
      <c r="A68" s="4"/>
      <c r="B68" s="4"/>
      <c r="C68" s="9"/>
      <c r="D68" s="9"/>
      <c r="E68" s="9"/>
      <c r="F68" s="9"/>
      <c r="G68" s="9"/>
      <c r="H68" s="9"/>
      <c r="I68" s="9"/>
      <c r="J68" s="9"/>
    </row>
    <row r="69" spans="1:10" x14ac:dyDescent="0.2">
      <c r="A69" s="4"/>
      <c r="B69" s="4"/>
      <c r="C69" s="9"/>
      <c r="D69" s="9"/>
      <c r="E69" s="9"/>
      <c r="F69" s="9"/>
      <c r="G69" s="9"/>
      <c r="H69" s="9"/>
      <c r="I69" s="9"/>
      <c r="J69" s="9"/>
    </row>
    <row r="70" spans="1:10" x14ac:dyDescent="0.2">
      <c r="A70" s="4"/>
      <c r="B70" s="4"/>
      <c r="C70" s="9"/>
      <c r="D70" s="9"/>
      <c r="E70" s="9"/>
      <c r="F70" s="9"/>
      <c r="G70" s="9"/>
      <c r="H70" s="9"/>
      <c r="I70" s="9"/>
      <c r="J70" s="9"/>
    </row>
    <row r="71" spans="1:10" x14ac:dyDescent="0.2">
      <c r="A71" s="4"/>
      <c r="B71" s="4"/>
      <c r="C71" s="9"/>
      <c r="D71" s="9"/>
      <c r="E71" s="9"/>
      <c r="F71" s="9"/>
      <c r="G71" s="9"/>
      <c r="H71" s="9"/>
      <c r="I71" s="9"/>
      <c r="J71" s="9"/>
    </row>
    <row r="72" spans="1:10" x14ac:dyDescent="0.2">
      <c r="A72" s="4"/>
      <c r="B72" s="4"/>
      <c r="C72" s="9"/>
      <c r="D72" s="9"/>
      <c r="E72" s="9"/>
      <c r="F72" s="9"/>
      <c r="G72" s="9"/>
      <c r="H72" s="9"/>
      <c r="I72" s="9"/>
      <c r="J72" s="9"/>
    </row>
    <row r="73" spans="1:10" x14ac:dyDescent="0.2">
      <c r="A73" s="4"/>
      <c r="B73" s="4"/>
      <c r="C73" s="9"/>
      <c r="D73" s="9"/>
      <c r="E73" s="9"/>
      <c r="F73" s="9"/>
      <c r="G73" s="9"/>
      <c r="H73" s="9"/>
      <c r="I73" s="9"/>
      <c r="J73" s="9"/>
    </row>
    <row r="74" spans="1:10" x14ac:dyDescent="0.2">
      <c r="A74" s="4"/>
      <c r="B74" s="4"/>
      <c r="C74" s="9"/>
      <c r="D74" s="9"/>
      <c r="E74" s="9"/>
      <c r="F74" s="9"/>
      <c r="G74" s="9"/>
      <c r="H74" s="9"/>
      <c r="I74" s="9"/>
      <c r="J74" s="9"/>
    </row>
    <row r="75" spans="1:10" x14ac:dyDescent="0.2">
      <c r="A75" s="4"/>
      <c r="B75" s="4"/>
      <c r="C75" s="9"/>
      <c r="D75" s="9"/>
      <c r="E75" s="9"/>
      <c r="F75" s="9"/>
      <c r="G75" s="9"/>
      <c r="H75" s="9"/>
      <c r="I75" s="9"/>
      <c r="J75" s="9"/>
    </row>
    <row r="76" spans="1:10" x14ac:dyDescent="0.2">
      <c r="A76" s="4"/>
      <c r="B76" s="4"/>
      <c r="C76" s="9"/>
      <c r="D76" s="9"/>
      <c r="E76" s="9"/>
      <c r="F76" s="9"/>
      <c r="G76" s="9"/>
      <c r="H76" s="9"/>
      <c r="I76" s="9"/>
      <c r="J76" s="9"/>
    </row>
    <row r="77" spans="1:10" x14ac:dyDescent="0.2">
      <c r="A77" s="4"/>
      <c r="B77" s="4"/>
      <c r="C77" s="9"/>
      <c r="D77" s="9"/>
      <c r="E77" s="9"/>
      <c r="F77" s="9"/>
      <c r="G77" s="9"/>
      <c r="H77" s="9"/>
      <c r="I77" s="9"/>
      <c r="J77" s="9"/>
    </row>
    <row r="78" spans="1:10" x14ac:dyDescent="0.2">
      <c r="A78" s="4"/>
      <c r="B78" s="4"/>
      <c r="C78" s="9"/>
      <c r="D78" s="9"/>
      <c r="E78" s="9"/>
      <c r="F78" s="9"/>
      <c r="G78" s="9"/>
      <c r="H78" s="9"/>
      <c r="I78" s="9"/>
      <c r="J78" s="9"/>
    </row>
    <row r="79" spans="1:10" x14ac:dyDescent="0.2">
      <c r="A79" s="4"/>
      <c r="B79" s="4"/>
      <c r="C79" s="9"/>
      <c r="D79" s="9"/>
      <c r="E79" s="9"/>
      <c r="F79" s="9"/>
      <c r="G79" s="9"/>
      <c r="H79" s="9"/>
      <c r="I79" s="9"/>
      <c r="J79" s="9"/>
    </row>
    <row r="80" spans="1:10" x14ac:dyDescent="0.2">
      <c r="A80" s="4"/>
      <c r="B80" s="4"/>
      <c r="C80" s="9"/>
      <c r="D80" s="9"/>
      <c r="E80" s="9"/>
      <c r="F80" s="9"/>
      <c r="G80" s="9"/>
      <c r="H80" s="9"/>
      <c r="I80" s="9"/>
      <c r="J80" s="9"/>
    </row>
    <row r="81" spans="1:10" x14ac:dyDescent="0.2">
      <c r="A81" s="4"/>
      <c r="B81" s="4"/>
      <c r="C81" s="9"/>
      <c r="D81" s="9"/>
      <c r="E81" s="9"/>
      <c r="F81" s="9"/>
      <c r="G81" s="9"/>
      <c r="H81" s="9"/>
      <c r="I81" s="9"/>
      <c r="J81" s="9"/>
    </row>
    <row r="82" spans="1:10" x14ac:dyDescent="0.2">
      <c r="A82" s="4"/>
      <c r="B82" s="4"/>
      <c r="C82" s="9"/>
      <c r="D82" s="9"/>
      <c r="E82" s="9"/>
      <c r="F82" s="9"/>
      <c r="G82" s="9"/>
      <c r="H82" s="9"/>
      <c r="I82" s="9"/>
      <c r="J82" s="9"/>
    </row>
    <row r="83" spans="1:10" x14ac:dyDescent="0.2">
      <c r="A83" s="4"/>
      <c r="B83" s="4"/>
      <c r="C83" s="9"/>
      <c r="D83" s="9"/>
      <c r="E83" s="9"/>
      <c r="F83" s="9"/>
      <c r="G83" s="9"/>
      <c r="H83" s="9"/>
      <c r="I83" s="9"/>
      <c r="J83" s="9"/>
    </row>
    <row r="84" spans="1:10" x14ac:dyDescent="0.2">
      <c r="A84" s="4"/>
      <c r="B84" s="4"/>
      <c r="C84" s="9"/>
      <c r="D84" s="9"/>
      <c r="E84" s="9"/>
      <c r="F84" s="9"/>
      <c r="G84" s="9"/>
      <c r="H84" s="9"/>
      <c r="I84" s="9"/>
      <c r="J84" s="9"/>
    </row>
    <row r="85" spans="1:10" x14ac:dyDescent="0.2">
      <c r="A85" s="4"/>
      <c r="B85" s="4"/>
      <c r="C85" s="9"/>
      <c r="D85" s="9"/>
      <c r="E85" s="9"/>
      <c r="F85" s="9"/>
      <c r="G85" s="9"/>
      <c r="H85" s="9"/>
      <c r="I85" s="9"/>
      <c r="J85" s="9"/>
    </row>
    <row r="86" spans="1:10" x14ac:dyDescent="0.2">
      <c r="A86" s="4"/>
      <c r="B86" s="4"/>
      <c r="C86" s="9"/>
      <c r="D86" s="9"/>
      <c r="E86" s="9"/>
      <c r="F86" s="9"/>
      <c r="G86" s="9"/>
      <c r="H86" s="9"/>
      <c r="I86" s="9"/>
      <c r="J86" s="9"/>
    </row>
    <row r="87" spans="1:10" x14ac:dyDescent="0.2">
      <c r="A87" s="4"/>
      <c r="B87" s="4"/>
      <c r="C87" s="9"/>
      <c r="D87" s="9"/>
      <c r="E87" s="9"/>
      <c r="F87" s="9"/>
      <c r="G87" s="9"/>
      <c r="H87" s="9"/>
      <c r="I87" s="9"/>
      <c r="J87" s="9"/>
    </row>
    <row r="88" spans="1:10" x14ac:dyDescent="0.2">
      <c r="A88" s="4"/>
      <c r="B88" s="4"/>
      <c r="C88" s="9"/>
      <c r="D88" s="9"/>
      <c r="E88" s="9"/>
      <c r="F88" s="9"/>
      <c r="G88" s="9"/>
      <c r="H88" s="9"/>
      <c r="I88" s="9"/>
      <c r="J88" s="9"/>
    </row>
    <row r="89" spans="1:10" x14ac:dyDescent="0.2">
      <c r="A89" s="4"/>
      <c r="B89" s="4"/>
      <c r="C89" s="9"/>
      <c r="D89" s="9"/>
      <c r="E89" s="9"/>
      <c r="F89" s="9"/>
      <c r="G89" s="9"/>
      <c r="H89" s="9"/>
      <c r="I89" s="9"/>
      <c r="J89" s="9"/>
    </row>
    <row r="90" spans="1:10" x14ac:dyDescent="0.2">
      <c r="A90" s="4"/>
      <c r="B90" s="4"/>
      <c r="C90" s="9"/>
      <c r="D90" s="9"/>
      <c r="E90" s="9"/>
      <c r="F90" s="9"/>
      <c r="G90" s="9"/>
      <c r="H90" s="9"/>
      <c r="I90" s="9"/>
      <c r="J90" s="9"/>
    </row>
  </sheetData>
  <mergeCells count="4">
    <mergeCell ref="A1:J1"/>
    <mergeCell ref="A2:J2"/>
    <mergeCell ref="A3:J3"/>
    <mergeCell ref="A8:J8"/>
  </mergeCells>
  <pageMargins left="0.75" right="0.75" top="0.75" bottom="0.75" header="0.03" footer="0.03"/>
  <pageSetup scale="58"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40"/>
  <sheetViews>
    <sheetView workbookViewId="0">
      <selection activeCell="C10" sqref="C10"/>
    </sheetView>
  </sheetViews>
  <sheetFormatPr defaultColWidth="9" defaultRowHeight="12.75" x14ac:dyDescent="0.2"/>
  <cols>
    <col min="1" max="1" width="14.6640625" bestFit="1" customWidth="1"/>
    <col min="2" max="2" width="28.83203125" bestFit="1" customWidth="1"/>
    <col min="3" max="3" width="12.6640625" customWidth="1"/>
    <col min="4" max="4" width="9.33203125" customWidth="1"/>
    <col min="5" max="5" width="9.83203125" customWidth="1"/>
    <col min="6" max="8" width="14.33203125" customWidth="1"/>
    <col min="9" max="9" width="11.33203125" customWidth="1"/>
    <col min="10" max="10" width="30.6640625" customWidth="1"/>
  </cols>
  <sheetData>
    <row r="1" spans="1:10" ht="13.5" x14ac:dyDescent="0.2">
      <c r="A1" s="48" t="s">
        <v>0</v>
      </c>
      <c r="B1" s="48"/>
      <c r="C1" s="48"/>
      <c r="D1" s="48"/>
      <c r="E1" s="48"/>
      <c r="F1" s="48"/>
      <c r="G1" s="48"/>
      <c r="H1" s="48"/>
      <c r="I1" s="48"/>
      <c r="J1" s="48"/>
    </row>
    <row r="2" spans="1:10" x14ac:dyDescent="0.2">
      <c r="A2" s="49" t="s">
        <v>380</v>
      </c>
      <c r="B2" s="49"/>
      <c r="C2" s="49"/>
      <c r="D2" s="49"/>
      <c r="E2" s="49"/>
      <c r="F2" s="49"/>
      <c r="G2" s="49"/>
      <c r="H2" s="49"/>
      <c r="I2" s="49"/>
      <c r="J2" s="49"/>
    </row>
    <row r="3" spans="1:10" x14ac:dyDescent="0.2">
      <c r="A3" s="49" t="s">
        <v>2</v>
      </c>
      <c r="B3" s="49"/>
      <c r="C3" s="49"/>
      <c r="D3" s="49"/>
      <c r="E3" s="49"/>
      <c r="F3" s="49"/>
      <c r="G3" s="49"/>
      <c r="H3" s="49"/>
      <c r="I3" s="49"/>
      <c r="J3" s="49"/>
    </row>
    <row r="4" spans="1:10" x14ac:dyDescent="0.2">
      <c r="A4" s="29"/>
      <c r="B4" s="29"/>
      <c r="C4" s="1" t="s">
        <v>3</v>
      </c>
      <c r="D4" s="1" t="s">
        <v>4</v>
      </c>
      <c r="E4" s="1" t="s">
        <v>5</v>
      </c>
      <c r="F4" s="1" t="s">
        <v>6</v>
      </c>
      <c r="G4" s="1" t="s">
        <v>7</v>
      </c>
      <c r="H4" s="1" t="s">
        <v>7</v>
      </c>
      <c r="I4" s="29"/>
      <c r="J4" s="29"/>
    </row>
    <row r="5" spans="1:10" x14ac:dyDescent="0.2">
      <c r="A5" s="29"/>
      <c r="B5" s="29"/>
      <c r="C5" s="2" t="s">
        <v>8</v>
      </c>
      <c r="D5" s="1" t="s">
        <v>9</v>
      </c>
      <c r="E5" s="1" t="s">
        <v>7</v>
      </c>
      <c r="F5" s="1" t="s">
        <v>10</v>
      </c>
      <c r="G5" s="1" t="s">
        <v>11</v>
      </c>
      <c r="H5" s="1" t="s">
        <v>12</v>
      </c>
      <c r="I5" s="1" t="s">
        <v>13</v>
      </c>
      <c r="J5" s="29"/>
    </row>
    <row r="6" spans="1:10" x14ac:dyDescent="0.2">
      <c r="A6" s="29"/>
      <c r="B6" s="29"/>
      <c r="C6" s="2" t="s">
        <v>14</v>
      </c>
      <c r="D6" s="3" t="s">
        <v>15</v>
      </c>
      <c r="E6" s="3" t="s">
        <v>16</v>
      </c>
      <c r="F6" s="3" t="s">
        <v>14</v>
      </c>
      <c r="G6" s="3" t="s">
        <v>17</v>
      </c>
      <c r="H6" s="3" t="s">
        <v>17</v>
      </c>
      <c r="I6" s="3" t="s">
        <v>18</v>
      </c>
      <c r="J6" s="3" t="s">
        <v>19</v>
      </c>
    </row>
    <row r="7" spans="1:10" x14ac:dyDescent="0.2">
      <c r="A7" s="7"/>
      <c r="B7" s="7"/>
      <c r="C7" s="8"/>
      <c r="D7" s="8"/>
      <c r="E7" s="8"/>
      <c r="F7" s="8"/>
      <c r="G7" s="8"/>
      <c r="H7" s="8"/>
      <c r="I7" s="8"/>
      <c r="J7" s="8"/>
    </row>
    <row r="8" spans="1:10" x14ac:dyDescent="0.2">
      <c r="A8" s="50" t="s">
        <v>20</v>
      </c>
      <c r="B8" s="51"/>
      <c r="C8" s="51"/>
      <c r="D8" s="51"/>
      <c r="E8" s="51"/>
      <c r="F8" s="51"/>
      <c r="G8" s="51"/>
      <c r="H8" s="51"/>
      <c r="I8" s="51"/>
      <c r="J8" s="51"/>
    </row>
    <row r="9" spans="1:10" x14ac:dyDescent="0.2">
      <c r="A9" s="40" t="s">
        <v>381</v>
      </c>
      <c r="B9" s="4" t="s">
        <v>382</v>
      </c>
      <c r="C9" s="9">
        <v>-3000</v>
      </c>
      <c r="D9" s="9"/>
      <c r="E9" s="10"/>
      <c r="F9" s="9"/>
      <c r="G9" s="10">
        <v>-19600</v>
      </c>
      <c r="H9" s="9"/>
      <c r="I9" s="6">
        <v>0</v>
      </c>
      <c r="J9" s="9"/>
    </row>
    <row r="10" spans="1:10" x14ac:dyDescent="0.2">
      <c r="A10" s="40"/>
      <c r="B10" s="4"/>
      <c r="C10" s="11"/>
      <c r="D10" s="11"/>
      <c r="E10" s="11"/>
      <c r="F10" s="11"/>
      <c r="G10" s="11"/>
      <c r="H10" s="11"/>
      <c r="I10" s="11"/>
      <c r="J10" s="11"/>
    </row>
    <row r="11" spans="1:10" x14ac:dyDescent="0.2">
      <c r="A11" s="40"/>
      <c r="B11" s="4" t="s">
        <v>32</v>
      </c>
      <c r="C11" s="9">
        <v>-3000</v>
      </c>
      <c r="D11" s="9"/>
      <c r="E11" s="10"/>
      <c r="F11" s="9"/>
      <c r="G11" s="10">
        <v>-19600</v>
      </c>
      <c r="H11" s="9"/>
      <c r="I11" s="6">
        <v>0</v>
      </c>
      <c r="J11" s="9"/>
    </row>
    <row r="12" spans="1:10" x14ac:dyDescent="0.2">
      <c r="A12" s="7"/>
      <c r="B12" s="7"/>
      <c r="C12" s="8"/>
      <c r="D12" s="8"/>
      <c r="E12" s="8"/>
      <c r="F12" s="8"/>
      <c r="G12" s="8"/>
      <c r="H12" s="8"/>
      <c r="I12" s="8"/>
      <c r="J12" s="8"/>
    </row>
    <row r="13" spans="1:10" x14ac:dyDescent="0.2">
      <c r="A13" s="4"/>
      <c r="B13" s="4"/>
      <c r="C13" s="9"/>
      <c r="D13" s="9"/>
      <c r="E13" s="9"/>
      <c r="F13" s="9"/>
      <c r="G13" s="9"/>
      <c r="H13" s="9"/>
      <c r="I13" s="9"/>
      <c r="J13" s="9"/>
    </row>
    <row r="14" spans="1:10" x14ac:dyDescent="0.2">
      <c r="A14" s="4"/>
      <c r="B14" s="4"/>
      <c r="C14" s="9"/>
      <c r="D14" s="9"/>
      <c r="E14" s="9"/>
      <c r="F14" s="9"/>
      <c r="G14" s="9"/>
      <c r="H14" s="9"/>
      <c r="I14" s="9"/>
      <c r="J14" s="9"/>
    </row>
    <row r="15" spans="1:10" x14ac:dyDescent="0.2">
      <c r="A15" s="4"/>
      <c r="B15" s="4"/>
      <c r="C15" s="9"/>
      <c r="D15" s="9"/>
      <c r="E15" s="9"/>
      <c r="F15" s="9"/>
      <c r="G15" s="9"/>
      <c r="H15" s="9"/>
      <c r="I15" s="9"/>
      <c r="J15" s="9"/>
    </row>
    <row r="16" spans="1:10" x14ac:dyDescent="0.2">
      <c r="A16" s="4"/>
      <c r="B16" s="4"/>
      <c r="C16" s="9"/>
      <c r="D16" s="9"/>
      <c r="E16" s="9"/>
      <c r="F16" s="9"/>
      <c r="G16" s="9"/>
      <c r="H16" s="9"/>
      <c r="I16" s="9"/>
      <c r="J16" s="9"/>
    </row>
    <row r="17" spans="1:10" x14ac:dyDescent="0.2">
      <c r="A17" s="4"/>
      <c r="B17" s="4"/>
      <c r="C17" s="9"/>
      <c r="D17" s="9"/>
      <c r="E17" s="9"/>
      <c r="F17" s="9"/>
      <c r="G17" s="9"/>
      <c r="H17" s="9"/>
      <c r="I17" s="9"/>
      <c r="J17" s="9"/>
    </row>
    <row r="18" spans="1:10" x14ac:dyDescent="0.2">
      <c r="A18" s="4"/>
      <c r="B18" s="4"/>
      <c r="C18" s="9"/>
      <c r="D18" s="9"/>
      <c r="E18" s="9"/>
      <c r="F18" s="9"/>
      <c r="G18" s="9"/>
      <c r="H18" s="9"/>
      <c r="I18" s="9"/>
      <c r="J18" s="9"/>
    </row>
    <row r="19" spans="1:10" x14ac:dyDescent="0.2">
      <c r="A19" s="4"/>
      <c r="B19" s="4"/>
      <c r="C19" s="9"/>
      <c r="D19" s="9"/>
      <c r="E19" s="9"/>
      <c r="F19" s="9"/>
      <c r="G19" s="9"/>
      <c r="H19" s="9"/>
      <c r="I19" s="9"/>
      <c r="J19" s="9"/>
    </row>
    <row r="20" spans="1:10" x14ac:dyDescent="0.2">
      <c r="A20" s="4"/>
      <c r="B20" s="4"/>
      <c r="C20" s="9"/>
      <c r="D20" s="9"/>
      <c r="E20" s="9"/>
      <c r="F20" s="9"/>
      <c r="G20" s="9"/>
      <c r="H20" s="9"/>
      <c r="I20" s="9"/>
      <c r="J20" s="9"/>
    </row>
    <row r="21" spans="1:10" x14ac:dyDescent="0.2">
      <c r="A21" s="4"/>
      <c r="B21" s="4"/>
      <c r="C21" s="9"/>
      <c r="D21" s="9"/>
      <c r="E21" s="9"/>
      <c r="F21" s="9"/>
      <c r="G21" s="9"/>
      <c r="H21" s="9"/>
      <c r="I21" s="9"/>
      <c r="J21" s="9"/>
    </row>
    <row r="22" spans="1:10" x14ac:dyDescent="0.2">
      <c r="A22" s="4"/>
      <c r="B22" s="4"/>
      <c r="C22" s="9"/>
      <c r="D22" s="9"/>
      <c r="E22" s="9"/>
      <c r="F22" s="9"/>
      <c r="G22" s="9"/>
      <c r="H22" s="9"/>
      <c r="I22" s="9"/>
      <c r="J22" s="9"/>
    </row>
    <row r="23" spans="1:10" x14ac:dyDescent="0.2">
      <c r="A23" s="4"/>
      <c r="B23" s="4"/>
      <c r="C23" s="9"/>
      <c r="D23" s="9"/>
      <c r="E23" s="9"/>
      <c r="F23" s="9"/>
      <c r="G23" s="9"/>
      <c r="H23" s="9"/>
      <c r="I23" s="9"/>
      <c r="J23" s="9"/>
    </row>
    <row r="24" spans="1:10" x14ac:dyDescent="0.2">
      <c r="A24" s="4"/>
      <c r="B24" s="4"/>
      <c r="C24" s="9"/>
      <c r="D24" s="9"/>
      <c r="E24" s="9"/>
      <c r="F24" s="9"/>
      <c r="G24" s="9"/>
      <c r="H24" s="9"/>
      <c r="I24" s="9"/>
      <c r="J24" s="9"/>
    </row>
    <row r="25" spans="1:10" x14ac:dyDescent="0.2">
      <c r="A25" s="4"/>
      <c r="B25" s="4"/>
      <c r="C25" s="9"/>
      <c r="D25" s="9"/>
      <c r="E25" s="9"/>
      <c r="F25" s="9"/>
      <c r="G25" s="9"/>
      <c r="H25" s="9"/>
      <c r="I25" s="9"/>
      <c r="J25" s="9"/>
    </row>
    <row r="26" spans="1:10" x14ac:dyDescent="0.2">
      <c r="A26" s="4"/>
      <c r="B26" s="4"/>
      <c r="C26" s="9"/>
      <c r="D26" s="9"/>
      <c r="E26" s="9"/>
      <c r="F26" s="9"/>
      <c r="G26" s="9"/>
      <c r="H26" s="9"/>
      <c r="I26" s="9"/>
      <c r="J26" s="9"/>
    </row>
    <row r="27" spans="1:10" x14ac:dyDescent="0.2">
      <c r="A27" s="4"/>
      <c r="B27" s="4"/>
      <c r="C27" s="9"/>
      <c r="D27" s="9"/>
      <c r="E27" s="9"/>
      <c r="F27" s="9"/>
      <c r="G27" s="9"/>
      <c r="H27" s="9"/>
      <c r="I27" s="9"/>
      <c r="J27" s="9"/>
    </row>
    <row r="28" spans="1:10" x14ac:dyDescent="0.2">
      <c r="A28" s="4"/>
      <c r="B28" s="4"/>
      <c r="C28" s="9"/>
      <c r="D28" s="9"/>
      <c r="E28" s="9"/>
      <c r="F28" s="9"/>
      <c r="G28" s="9"/>
      <c r="H28" s="9"/>
      <c r="I28" s="9"/>
      <c r="J28" s="9"/>
    </row>
    <row r="29" spans="1:10" x14ac:dyDescent="0.2">
      <c r="A29" s="4"/>
      <c r="B29" s="4"/>
      <c r="C29" s="9"/>
      <c r="D29" s="9"/>
      <c r="E29" s="9"/>
      <c r="F29" s="9"/>
      <c r="G29" s="9"/>
      <c r="H29" s="9"/>
      <c r="I29" s="9"/>
      <c r="J29" s="9"/>
    </row>
    <row r="30" spans="1:10" x14ac:dyDescent="0.2">
      <c r="A30" s="4"/>
      <c r="B30" s="4"/>
      <c r="C30" s="9"/>
      <c r="D30" s="9"/>
      <c r="E30" s="9"/>
      <c r="F30" s="9"/>
      <c r="G30" s="9"/>
      <c r="H30" s="9"/>
      <c r="I30" s="9"/>
      <c r="J30" s="9"/>
    </row>
    <row r="31" spans="1:10" x14ac:dyDescent="0.2">
      <c r="A31" s="4"/>
      <c r="B31" s="4"/>
      <c r="C31" s="9"/>
      <c r="D31" s="9"/>
      <c r="E31" s="9"/>
      <c r="F31" s="9"/>
      <c r="G31" s="9"/>
      <c r="H31" s="9"/>
      <c r="I31" s="9"/>
      <c r="J31" s="9"/>
    </row>
    <row r="32" spans="1:10" x14ac:dyDescent="0.2">
      <c r="A32" s="4"/>
      <c r="B32" s="4"/>
      <c r="C32" s="9"/>
      <c r="D32" s="9"/>
      <c r="E32" s="9"/>
      <c r="F32" s="9"/>
      <c r="G32" s="9"/>
      <c r="H32" s="9"/>
      <c r="I32" s="9"/>
      <c r="J32" s="9"/>
    </row>
    <row r="33" spans="1:10" x14ac:dyDescent="0.2">
      <c r="A33" s="4"/>
      <c r="B33" s="4"/>
      <c r="C33" s="9"/>
      <c r="D33" s="9"/>
      <c r="E33" s="9"/>
      <c r="F33" s="9"/>
      <c r="G33" s="9"/>
      <c r="H33" s="9"/>
      <c r="I33" s="9"/>
      <c r="J33" s="9"/>
    </row>
    <row r="34" spans="1:10" x14ac:dyDescent="0.2">
      <c r="A34" s="4"/>
      <c r="B34" s="4"/>
      <c r="C34" s="9"/>
      <c r="D34" s="9"/>
      <c r="E34" s="9"/>
      <c r="F34" s="9"/>
      <c r="G34" s="9"/>
      <c r="H34" s="9"/>
      <c r="I34" s="9"/>
      <c r="J34" s="9"/>
    </row>
    <row r="35" spans="1:10" x14ac:dyDescent="0.2">
      <c r="A35" s="4"/>
      <c r="B35" s="4"/>
      <c r="C35" s="9"/>
      <c r="D35" s="9"/>
      <c r="E35" s="9"/>
      <c r="F35" s="9"/>
      <c r="G35" s="9"/>
      <c r="H35" s="9"/>
      <c r="I35" s="9"/>
      <c r="J35" s="9"/>
    </row>
    <row r="36" spans="1:10" x14ac:dyDescent="0.2">
      <c r="A36" s="4"/>
      <c r="B36" s="4"/>
      <c r="C36" s="9"/>
      <c r="D36" s="9"/>
      <c r="E36" s="9"/>
      <c r="F36" s="9"/>
      <c r="G36" s="9"/>
      <c r="H36" s="9"/>
      <c r="I36" s="9"/>
      <c r="J36" s="9"/>
    </row>
    <row r="37" spans="1:10" x14ac:dyDescent="0.2">
      <c r="A37" s="4"/>
      <c r="B37" s="4"/>
      <c r="C37" s="9"/>
      <c r="D37" s="9"/>
      <c r="E37" s="9"/>
      <c r="F37" s="9"/>
      <c r="G37" s="9"/>
      <c r="H37" s="9"/>
      <c r="I37" s="9"/>
      <c r="J37" s="9"/>
    </row>
    <row r="38" spans="1:10" x14ac:dyDescent="0.2">
      <c r="A38" s="4"/>
      <c r="B38" s="4"/>
      <c r="C38" s="9"/>
      <c r="D38" s="9"/>
      <c r="E38" s="9"/>
      <c r="F38" s="9"/>
      <c r="G38" s="9"/>
      <c r="H38" s="9"/>
      <c r="I38" s="9"/>
      <c r="J38" s="9"/>
    </row>
    <row r="39" spans="1:10" x14ac:dyDescent="0.2">
      <c r="A39" s="4"/>
      <c r="B39" s="4"/>
      <c r="C39" s="9"/>
      <c r="D39" s="9"/>
      <c r="E39" s="9"/>
      <c r="F39" s="9"/>
      <c r="G39" s="9"/>
      <c r="H39" s="9"/>
      <c r="I39" s="9"/>
      <c r="J39" s="9"/>
    </row>
    <row r="40" spans="1:10" x14ac:dyDescent="0.2">
      <c r="A40" s="4"/>
      <c r="B40" s="4"/>
      <c r="C40" s="9"/>
      <c r="D40" s="9"/>
      <c r="E40" s="9"/>
      <c r="F40" s="9"/>
      <c r="G40" s="9"/>
      <c r="H40" s="9"/>
      <c r="I40" s="9"/>
      <c r="J40" s="9"/>
    </row>
  </sheetData>
  <mergeCells count="4">
    <mergeCell ref="A1:J1"/>
    <mergeCell ref="A2:J2"/>
    <mergeCell ref="A3:J3"/>
    <mergeCell ref="A8:J8"/>
  </mergeCells>
  <pageMargins left="0.75" right="0.75" top="0.75" bottom="0.75" header="0.03" footer="0.03"/>
  <pageSetup scale="62"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45</vt:i4>
      </vt:variant>
    </vt:vector>
  </HeadingPairs>
  <TitlesOfParts>
    <vt:vector size="92" baseType="lpstr">
      <vt:lpstr>MSU INC.-A</vt:lpstr>
      <vt:lpstr>ADMINISTRATION-A</vt:lpstr>
      <vt:lpstr>ICT DEPT-A</vt:lpstr>
      <vt:lpstr>SCHEDULE A-F</vt:lpstr>
      <vt:lpstr>CHATIME</vt:lpstr>
      <vt:lpstr>UNION MARKET-A</vt:lpstr>
      <vt:lpstr>UNDERGROUND-A</vt:lpstr>
      <vt:lpstr>1280-A</vt:lpstr>
      <vt:lpstr>SHORTSTOP-A</vt:lpstr>
      <vt:lpstr>SWELL-A</vt:lpstr>
      <vt:lpstr>SCHEDULE B-F</vt:lpstr>
      <vt:lpstr>CHILD CARE-A</vt:lpstr>
      <vt:lpstr>SCHEDULE C-F</vt:lpstr>
      <vt:lpstr>EFRT-A</vt:lpstr>
      <vt:lpstr>MACCYCLE-A</vt:lpstr>
      <vt:lpstr>SHEC-A</vt:lpstr>
      <vt:lpstr>SWHAT-A</vt:lpstr>
      <vt:lpstr>MACCESS-A</vt:lpstr>
      <vt:lpstr>PCC-A</vt:lpstr>
      <vt:lpstr>MAROONS-A</vt:lpstr>
      <vt:lpstr>CLAY-A</vt:lpstr>
      <vt:lpstr>FIT-A</vt:lpstr>
      <vt:lpstr>EXECUTIVE-A</vt:lpstr>
      <vt:lpstr>ELECTIONS-A</vt:lpstr>
      <vt:lpstr>ADVOCACY</vt:lpstr>
      <vt:lpstr>Horizons</vt:lpstr>
      <vt:lpstr>SPARK-A</vt:lpstr>
      <vt:lpstr>CLUBS-A</vt:lpstr>
      <vt:lpstr>SCSN-A</vt:lpstr>
      <vt:lpstr>WGEN-A</vt:lpstr>
      <vt:lpstr>MKTCOM-A</vt:lpstr>
      <vt:lpstr>TCHA-MAC-A</vt:lpstr>
      <vt:lpstr>MACFARMSTAND-A</vt:lpstr>
      <vt:lpstr>PEER SUPPORT-A</vt:lpstr>
      <vt:lpstr>DIVERSITY-A</vt:lpstr>
      <vt:lpstr>FCC-A</vt:lpstr>
      <vt:lpstr>FYC-A</vt:lpstr>
      <vt:lpstr>SCHEDULE D-F</vt:lpstr>
      <vt:lpstr>COMPASS-A</vt:lpstr>
      <vt:lpstr>OMBUDS-A</vt:lpstr>
      <vt:lpstr>CAMPUS EVENTS-A</vt:lpstr>
      <vt:lpstr>SILHOUETTE-A</vt:lpstr>
      <vt:lpstr>CFMU GENERAL-A</vt:lpstr>
      <vt:lpstr>Student Health Plan-A</vt:lpstr>
      <vt:lpstr>MARMOR CURRENT-A</vt:lpstr>
      <vt:lpstr>DENTAL CURRENT-A</vt:lpstr>
      <vt:lpstr>UNI CENTRE-A</vt:lpstr>
      <vt:lpstr>'1280-A'!Print_Titles</vt:lpstr>
      <vt:lpstr>'ADMINISTRATION-A'!Print_Titles</vt:lpstr>
      <vt:lpstr>'CAMPUS EVENTS-A'!Print_Titles</vt:lpstr>
      <vt:lpstr>'CFMU GENERAL-A'!Print_Titles</vt:lpstr>
      <vt:lpstr>CHATIME!Print_Titles</vt:lpstr>
      <vt:lpstr>'CHILD CARE-A'!Print_Titles</vt:lpstr>
      <vt:lpstr>'CLAY-A'!Print_Titles</vt:lpstr>
      <vt:lpstr>'CLUBS-A'!Print_Titles</vt:lpstr>
      <vt:lpstr>'COMPASS-A'!Print_Titles</vt:lpstr>
      <vt:lpstr>'DENTAL CURRENT-A'!Print_Titles</vt:lpstr>
      <vt:lpstr>'DIVERSITY-A'!Print_Titles</vt:lpstr>
      <vt:lpstr>'EFRT-A'!Print_Titles</vt:lpstr>
      <vt:lpstr>'ELECTIONS-A'!Print_Titles</vt:lpstr>
      <vt:lpstr>'EXECUTIVE-A'!Print_Titles</vt:lpstr>
      <vt:lpstr>'FCC-A'!Print_Titles</vt:lpstr>
      <vt:lpstr>'FIT-A'!Print_Titles</vt:lpstr>
      <vt:lpstr>'FYC-A'!Print_Titles</vt:lpstr>
      <vt:lpstr>'ICT DEPT-A'!Print_Titles</vt:lpstr>
      <vt:lpstr>'MACCESS-A'!Print_Titles</vt:lpstr>
      <vt:lpstr>'MACCYCLE-A'!Print_Titles</vt:lpstr>
      <vt:lpstr>'MACFARMSTAND-A'!Print_Titles</vt:lpstr>
      <vt:lpstr>'MARMOR CURRENT-A'!Print_Titles</vt:lpstr>
      <vt:lpstr>'MAROONS-A'!Print_Titles</vt:lpstr>
      <vt:lpstr>'MKTCOM-A'!Print_Titles</vt:lpstr>
      <vt:lpstr>'MSU INC.-A'!Print_Titles</vt:lpstr>
      <vt:lpstr>'OMBUDS-A'!Print_Titles</vt:lpstr>
      <vt:lpstr>'PCC-A'!Print_Titles</vt:lpstr>
      <vt:lpstr>'PEER SUPPORT-A'!Print_Titles</vt:lpstr>
      <vt:lpstr>'SCHEDULE A-F'!Print_Titles</vt:lpstr>
      <vt:lpstr>'SCHEDULE B-F'!Print_Titles</vt:lpstr>
      <vt:lpstr>'SCHEDULE C-F'!Print_Titles</vt:lpstr>
      <vt:lpstr>'SCHEDULE D-F'!Print_Titles</vt:lpstr>
      <vt:lpstr>'SCSN-A'!Print_Titles</vt:lpstr>
      <vt:lpstr>'SHEC-A'!Print_Titles</vt:lpstr>
      <vt:lpstr>'SHORTSTOP-A'!Print_Titles</vt:lpstr>
      <vt:lpstr>'SILHOUETTE-A'!Print_Titles</vt:lpstr>
      <vt:lpstr>'SPARK-A'!Print_Titles</vt:lpstr>
      <vt:lpstr>'Student Health Plan-A'!Print_Titles</vt:lpstr>
      <vt:lpstr>'SWELL-A'!Print_Titles</vt:lpstr>
      <vt:lpstr>'SWHAT-A'!Print_Titles</vt:lpstr>
      <vt:lpstr>'TCHA-MAC-A'!Print_Titles</vt:lpstr>
      <vt:lpstr>'UNDERGROUND-A'!Print_Titles</vt:lpstr>
      <vt:lpstr>'UNI CENTRE-A'!Print_Titles</vt:lpstr>
      <vt:lpstr>'UNION MARKET-A'!Print_Titles</vt:lpstr>
      <vt:lpstr>'WGEN-A'!Print_Titles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McGowan - General Manager</dc:creator>
  <cp:keywords/>
  <dc:description/>
  <cp:lastModifiedBy>Comptroller</cp:lastModifiedBy>
  <cp:revision/>
  <dcterms:created xsi:type="dcterms:W3CDTF">2020-03-10T17:46:31Z</dcterms:created>
  <dcterms:modified xsi:type="dcterms:W3CDTF">2020-05-13T12:42:18Z</dcterms:modified>
  <cp:category/>
  <cp:contentStatus/>
</cp:coreProperties>
</file>